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 activeTab="5"/>
  </bookViews>
  <sheets>
    <sheet name="登记表" sheetId="1" r:id="rId1"/>
    <sheet name="数据透视表1" sheetId="8" r:id="rId2"/>
    <sheet name="数据透视表2" sheetId="9" r:id="rId3"/>
    <sheet name="毛利润核算表" sheetId="10" r:id="rId4"/>
    <sheet name="期间费用核算表" sheetId="11" r:id="rId5"/>
    <sheet name="利润核算及分配表" sheetId="12" r:id="rId6"/>
  </sheets>
  <definedNames>
    <definedName name="_xlnm._FilterDatabase" localSheetId="0" hidden="1">登记表!$A$3:$Q$118</definedName>
  </definedNames>
  <calcPr calcId="191029"/>
  <pivotCaches>
    <pivotCache cacheId="0" r:id="rId7"/>
    <pivotCache cacheId="1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<sst xmlns="http://schemas.openxmlformats.org/spreadsheetml/2006/main" count="1603" uniqueCount="291">
  <si>
    <t>交易日</t>
  </si>
  <si>
    <t>收入</t>
  </si>
  <si>
    <t>摘要</t>
  </si>
  <si>
    <t>支出</t>
  </si>
  <si>
    <t>收(付)方名称</t>
  </si>
  <si>
    <t>年</t>
  </si>
  <si>
    <t>月</t>
  </si>
  <si>
    <t>公司名称</t>
  </si>
  <si>
    <t>账户名称</t>
  </si>
  <si>
    <t>收支</t>
  </si>
  <si>
    <t>身份1维</t>
  </si>
  <si>
    <t>身份2维</t>
  </si>
  <si>
    <t>身份3维</t>
  </si>
  <si>
    <t>内容1维</t>
  </si>
  <si>
    <t>内容2维</t>
  </si>
  <si>
    <t>内容3维</t>
  </si>
  <si>
    <t>业务员/采购员</t>
  </si>
  <si>
    <t>合同编号</t>
  </si>
  <si>
    <t>下一次收/付款时间</t>
  </si>
  <si>
    <t>品名</t>
  </si>
  <si>
    <t>数量</t>
  </si>
  <si>
    <t>单价</t>
  </si>
  <si>
    <t>金额</t>
  </si>
  <si>
    <t>已开票</t>
  </si>
  <si>
    <t>未开票</t>
  </si>
  <si>
    <t>1.导出2022年1-3月份资金流水</t>
  </si>
  <si>
    <t>2.取信息</t>
  </si>
  <si>
    <t>3.分六维</t>
  </si>
  <si>
    <t>合同信息</t>
  </si>
  <si>
    <t>商品/项目信息</t>
  </si>
  <si>
    <t>开票信息</t>
  </si>
  <si>
    <t>网上企业银行-网上企业银行服务费</t>
  </si>
  <si>
    <t>对公中间业务收入-网上其他收入</t>
  </si>
  <si>
    <t>A公司</t>
  </si>
  <si>
    <t>对公账户</t>
  </si>
  <si>
    <t>银行</t>
  </si>
  <si>
    <t>经营支出</t>
  </si>
  <si>
    <t>报支费用</t>
  </si>
  <si>
    <t>旋挖机检测费</t>
  </si>
  <si>
    <t>江苏科安检测有限公司</t>
  </si>
  <si>
    <t>对外</t>
  </si>
  <si>
    <t>供应商/服务商</t>
  </si>
  <si>
    <t>工地开支</t>
  </si>
  <si>
    <t>中联挖机保养费用</t>
  </si>
  <si>
    <t>中联重科股份有限公司</t>
  </si>
  <si>
    <t>工程款</t>
  </si>
  <si>
    <t>江苏正一基础工程有限公司</t>
  </si>
  <si>
    <t>客户</t>
  </si>
  <si>
    <t>经营收入</t>
  </si>
  <si>
    <t>二台挖机保险</t>
  </si>
  <si>
    <t>中国平安财产保险股份有限公司长沙市开福支公司</t>
  </si>
  <si>
    <t>00TX:000990:20220118:9902201189345973</t>
  </si>
  <si>
    <t>国家税务总局南京市江宁区税务局1</t>
  </si>
  <si>
    <t>国家</t>
  </si>
  <si>
    <t>交税</t>
  </si>
  <si>
    <t>00TX:000990:20220118:9902201189346378</t>
  </si>
  <si>
    <t>405旋挖机按揭款</t>
  </si>
  <si>
    <t>北京三一智造科技有限公司</t>
  </si>
  <si>
    <t>买设备</t>
  </si>
  <si>
    <t>三一405旋挖机运费</t>
  </si>
  <si>
    <t>北京信义大件运输有限公司</t>
  </si>
  <si>
    <t>第一台挖机按揭款</t>
  </si>
  <si>
    <t>江苏力好工程机械有限公司</t>
  </si>
  <si>
    <t>附言：新建江苏南沿等项目施工款备注：新建</t>
  </si>
  <si>
    <t>山东正元建设工程有限责任公司岩土工程处</t>
  </si>
  <si>
    <t>附言：新建江苏南沿项目施工款备注：新建江</t>
  </si>
  <si>
    <t>柴油采购款</t>
  </si>
  <si>
    <t>众金（南京）石油化工有限公司</t>
  </si>
  <si>
    <t>旋挖机按揭款</t>
  </si>
  <si>
    <t>南京盖百氏工程机械有限公司</t>
  </si>
  <si>
    <t>吊车租赁费</t>
  </si>
  <si>
    <t>南京淮新起重吊装有限公司</t>
  </si>
  <si>
    <t>挖机租赁费</t>
  </si>
  <si>
    <t>南京杰琳凯机械有限公司</t>
  </si>
  <si>
    <t>范军挖机按揭款</t>
  </si>
  <si>
    <t>南京市江宁区城茂市政工程服务部</t>
  </si>
  <si>
    <t>无A00001</t>
  </si>
  <si>
    <t>中国平安财产保险股份有限公司</t>
  </si>
  <si>
    <t>江阴工地吊车租赁费</t>
  </si>
  <si>
    <t>东海县李希凤吊装服务部</t>
  </si>
  <si>
    <t>东海县力鑫吊装搬运部</t>
  </si>
  <si>
    <t>导管费用</t>
  </si>
  <si>
    <t>句容市郭庄镇群捷基础导管厂</t>
  </si>
  <si>
    <t>连云港港之城机械租赁有限公司</t>
  </si>
  <si>
    <t>吊机租赁费</t>
  </si>
  <si>
    <t>挖掘机租赁费</t>
  </si>
  <si>
    <t>江阴工地钢护筒租赁费</t>
  </si>
  <si>
    <t>南京金磊工程机械租赁有限公司</t>
  </si>
  <si>
    <t>付柴油款</t>
  </si>
  <si>
    <t>南京润劲润滑油有限公司</t>
  </si>
  <si>
    <t>南京市江宁区庆东吊车租赁服务部</t>
  </si>
  <si>
    <t>江阴工地挖机租赁费</t>
  </si>
  <si>
    <t>南京舜兴达建筑工程有限公司</t>
  </si>
  <si>
    <t>支付平台退票</t>
  </si>
  <si>
    <t>往来款</t>
  </si>
  <si>
    <t>句容市华阳街道康德工程机械经营部</t>
  </si>
  <si>
    <t>南京市秦淮区凌之云建筑工程施工中心</t>
  </si>
  <si>
    <t>代账费</t>
  </si>
  <si>
    <t>南京永业和勤财税咨询有限公司</t>
  </si>
  <si>
    <t>劳务费</t>
  </si>
  <si>
    <t>冶金工业部华东勘察基础工程总公司</t>
  </si>
  <si>
    <t>网上企业银行支付-跨行、行内-手续费</t>
  </si>
  <si>
    <t>网上电子汇划收入</t>
  </si>
  <si>
    <t>还款</t>
  </si>
  <si>
    <t>360L旋挖机按揭款</t>
  </si>
  <si>
    <t>鸭哥360L按揭贷款</t>
  </si>
  <si>
    <t>收票</t>
  </si>
  <si>
    <t>句容市崇明街道赛迈斯工程机械租赁站</t>
  </si>
  <si>
    <t>00TX:000990:20220216:9902202162544225</t>
  </si>
  <si>
    <t>00TX:000990:20220221:9902202213534717</t>
  </si>
  <si>
    <t>保险</t>
  </si>
  <si>
    <t>中国人民财产保险股份有限公司南京市分公司</t>
  </si>
  <si>
    <t>00TX:000990:20220222:9902202223791375</t>
  </si>
  <si>
    <t>国家税务总局南京市江宁区税务局</t>
  </si>
  <si>
    <t>旋挖机柴油款</t>
  </si>
  <si>
    <t>贝又（上海）石油化工有限公司</t>
  </si>
  <si>
    <t>山河智能装备股份有限公司</t>
  </si>
  <si>
    <t>还房贷</t>
  </si>
  <si>
    <t>周明</t>
  </si>
  <si>
    <t>对内</t>
  </si>
  <si>
    <t>老板</t>
  </si>
  <si>
    <t>筹资收入</t>
  </si>
  <si>
    <t>160买油缸固定</t>
  </si>
  <si>
    <t>405首付款按揭</t>
  </si>
  <si>
    <t>405按揭贷款按揭</t>
  </si>
  <si>
    <t>旋挖机按揭贷款</t>
  </si>
  <si>
    <t>临时借款</t>
  </si>
  <si>
    <t>大明路柴油款</t>
  </si>
  <si>
    <t>还个贷</t>
  </si>
  <si>
    <t>160主卷扬减速机费用</t>
  </si>
  <si>
    <t>南昌安创机械设备有限公司</t>
  </si>
  <si>
    <t>405旋挖保养费用</t>
  </si>
  <si>
    <t>上海三一重机股份有限公司</t>
  </si>
  <si>
    <t>235旋挖机保养费用</t>
  </si>
  <si>
    <t>160旋挖液压油</t>
  </si>
  <si>
    <t>柴油款</t>
  </si>
  <si>
    <t>工人意外保险</t>
  </si>
  <si>
    <t>办公室座椅费用</t>
  </si>
  <si>
    <t>南京市建邺区满义升办公家具经营部</t>
  </si>
  <si>
    <t>履带吊费用</t>
  </si>
  <si>
    <t>武汉驰巨起重吊装工程有限公司</t>
  </si>
  <si>
    <t>00TX:000990:20220314:9902203146559290</t>
  </si>
  <si>
    <t>00TX:000990:20220314:9902203146570249</t>
  </si>
  <si>
    <t>意外保险费用</t>
  </si>
  <si>
    <t>305S首付款</t>
  </si>
  <si>
    <t>跨行转出</t>
  </si>
  <si>
    <t>应付给东方卡个人活期存款利息</t>
  </si>
  <si>
    <t>利息收入</t>
  </si>
  <si>
    <t>160旋挖机钢丝绳</t>
  </si>
  <si>
    <t>江西汇鑫钢绳有限公司</t>
  </si>
  <si>
    <t>绍兴节氏石油化工有限公司</t>
  </si>
  <si>
    <t>活期结算户结息241.57扣税:.00</t>
  </si>
  <si>
    <t>应付利息-单位活期存款利息(自动计提)</t>
  </si>
  <si>
    <t>360L445钻杆脱水盘</t>
  </si>
  <si>
    <t>岳阳利尔工程机械有限公司</t>
  </si>
  <si>
    <t>405按揭款</t>
  </si>
  <si>
    <t>405保养费用</t>
  </si>
  <si>
    <t>收支——时间</t>
  </si>
  <si>
    <t>收入原因——内容/对象</t>
  </si>
  <si>
    <t>求和项:收入</t>
  </si>
  <si>
    <t>求和项:支出</t>
  </si>
  <si>
    <t>对内收入——内容/对象</t>
  </si>
  <si>
    <t>国家收支——内容/对象</t>
  </si>
  <si>
    <t>银行收支——内容/对象</t>
  </si>
  <si>
    <t>总计</t>
  </si>
  <si>
    <t>收支——公司</t>
  </si>
  <si>
    <t>对内支出——内容/对象</t>
  </si>
  <si>
    <t>支出原因——内容/对象</t>
  </si>
  <si>
    <t>收支——收付款方式</t>
  </si>
  <si>
    <t>客户情况一览表</t>
  </si>
  <si>
    <t>求和项:金额</t>
  </si>
  <si>
    <t>求和项:已开票</t>
  </si>
  <si>
    <t>求和项:未开票</t>
  </si>
  <si>
    <t>(空白)</t>
  </si>
  <si>
    <t>供应商情况一览表</t>
  </si>
  <si>
    <t>毛利润核算表</t>
  </si>
  <si>
    <t>1.确认收入</t>
  </si>
  <si>
    <t>预算成本</t>
  </si>
  <si>
    <t>毛利润</t>
  </si>
  <si>
    <t>实际投入成本（从开始到目前为止）</t>
  </si>
  <si>
    <t>未投入成本</t>
  </si>
  <si>
    <t>本月投入成本</t>
  </si>
  <si>
    <t>上月底投入成本</t>
  </si>
  <si>
    <t>序号</t>
  </si>
  <si>
    <t>项目名称</t>
  </si>
  <si>
    <t>几期</t>
  </si>
  <si>
    <t>合同金额（含税价）</t>
  </si>
  <si>
    <t>承包形式（9%/3%）</t>
  </si>
  <si>
    <t>实际金额（不含税价）</t>
  </si>
  <si>
    <t>材料</t>
  </si>
  <si>
    <t>人工</t>
  </si>
  <si>
    <t>机械作业费</t>
  </si>
  <si>
    <t>间接费用</t>
  </si>
  <si>
    <t>合计</t>
  </si>
  <si>
    <t>毛利率</t>
  </si>
  <si>
    <t>1.制表</t>
  </si>
  <si>
    <t>2.设置公式</t>
  </si>
  <si>
    <t>3.取数，核对，监督</t>
  </si>
  <si>
    <t>4.反馈情况</t>
  </si>
  <si>
    <t>1.确认收入（结工程款）</t>
  </si>
  <si>
    <t>收到钱</t>
  </si>
  <si>
    <t>借：应收账款-**单位</t>
  </si>
  <si>
    <t>借：银行存款-**账户</t>
  </si>
  <si>
    <t xml:space="preserve"> 贷：主营业务收入</t>
  </si>
  <si>
    <t xml:space="preserve">  贷：应收账款-**单位</t>
  </si>
  <si>
    <t xml:space="preserve">     应交税费-应交增值税-销项税</t>
  </si>
  <si>
    <t>2.结转成本</t>
  </si>
  <si>
    <t>借：主营业务成本</t>
  </si>
  <si>
    <t xml:space="preserve">  贷：工程结算/在建工程</t>
  </si>
  <si>
    <t>3.工程完工/交付</t>
  </si>
  <si>
    <t>借：工程结算/在建工程-**项目名称-几期</t>
  </si>
  <si>
    <t xml:space="preserve">  贷：工程施工——材料</t>
  </si>
  <si>
    <t xml:space="preserve">                  人工</t>
  </si>
  <si>
    <t xml:space="preserve">                  机械作业费</t>
  </si>
  <si>
    <t xml:space="preserve">                  间接费用</t>
  </si>
  <si>
    <t>4.施工/投入</t>
  </si>
  <si>
    <t xml:space="preserve"> 借：工程施工——材料</t>
  </si>
  <si>
    <t>贷：原材料-**材料</t>
  </si>
  <si>
    <t xml:space="preserve">    应付职工薪酬</t>
  </si>
  <si>
    <t xml:space="preserve">    机械作业费-**机械设备</t>
  </si>
  <si>
    <t xml:space="preserve">    应付账款/其他应收款-**人/应付职工薪酬/应付利息/银行存款</t>
  </si>
  <si>
    <t>借：机械作业费-**机械设备</t>
  </si>
  <si>
    <t xml:space="preserve">   贷：应付账款-**单位</t>
  </si>
  <si>
    <t xml:space="preserve">       累计折旧-**设备</t>
  </si>
  <si>
    <t xml:space="preserve">       应付职工薪酬-工资</t>
  </si>
  <si>
    <t>期间费用核算表</t>
  </si>
  <si>
    <t>4个数据来源</t>
  </si>
  <si>
    <t>名称</t>
  </si>
  <si>
    <t>营业税金及附加</t>
  </si>
  <si>
    <t>管理费用</t>
  </si>
  <si>
    <t>销售费用</t>
  </si>
  <si>
    <t>财务费用</t>
  </si>
  <si>
    <t>1.税款缴纳明细</t>
  </si>
  <si>
    <t>城建税</t>
  </si>
  <si>
    <t>教育费附加</t>
  </si>
  <si>
    <t>地方教育附加费</t>
  </si>
  <si>
    <t>印花税</t>
  </si>
  <si>
    <t>房产税</t>
  </si>
  <si>
    <t>土地使用税</t>
  </si>
  <si>
    <t>工会经费</t>
  </si>
  <si>
    <t>垃圾处理费</t>
  </si>
  <si>
    <t>残保金</t>
  </si>
  <si>
    <t>1.2交社保/公积金</t>
  </si>
  <si>
    <t>2.发票</t>
  </si>
  <si>
    <t>业务招待费</t>
  </si>
  <si>
    <t>办公费</t>
  </si>
  <si>
    <t>差旅费</t>
  </si>
  <si>
    <t>伙食费</t>
  </si>
  <si>
    <t>通讯费</t>
  </si>
  <si>
    <t>油费</t>
  </si>
  <si>
    <t>过路费</t>
  </si>
  <si>
    <t>广告宣传费</t>
  </si>
  <si>
    <t>三包服务费</t>
  </si>
  <si>
    <t>运费</t>
  </si>
  <si>
    <t>咨询费</t>
  </si>
  <si>
    <t>技术服务费</t>
  </si>
  <si>
    <t>3.个税申报表/工资表</t>
  </si>
  <si>
    <t>4.计提，折旧，摊销</t>
  </si>
  <si>
    <t>房租费</t>
  </si>
  <si>
    <t>水电费</t>
  </si>
  <si>
    <t>折旧</t>
  </si>
  <si>
    <t>长期待摊费用</t>
  </si>
  <si>
    <t>手续费</t>
  </si>
  <si>
    <t>利息支出</t>
  </si>
  <si>
    <t>利润核算表</t>
  </si>
  <si>
    <t>1.毛利</t>
  </si>
  <si>
    <t>2.经营利润</t>
  </si>
  <si>
    <t>投资收益</t>
  </si>
  <si>
    <t>营业外利润</t>
  </si>
  <si>
    <t>3.利润总额</t>
  </si>
  <si>
    <t>月份</t>
  </si>
  <si>
    <t>成本</t>
  </si>
  <si>
    <t>毛利</t>
  </si>
  <si>
    <t>税费</t>
  </si>
  <si>
    <t>经营利润</t>
  </si>
  <si>
    <t>分红收入</t>
  </si>
  <si>
    <t>小计</t>
  </si>
  <si>
    <t>营业外收入</t>
  </si>
  <si>
    <t>营业外支出</t>
  </si>
  <si>
    <t>利润分配表</t>
  </si>
  <si>
    <t>利润总额</t>
  </si>
  <si>
    <t>企业所得税</t>
  </si>
  <si>
    <t>4.净利润</t>
  </si>
  <si>
    <t>盈余公积</t>
  </si>
  <si>
    <t>5.可分配利润</t>
  </si>
  <si>
    <t>股东1：50%</t>
  </si>
  <si>
    <t>股东2：10%</t>
  </si>
  <si>
    <t>股东3：15%</t>
  </si>
  <si>
    <t>股东4：10%</t>
  </si>
  <si>
    <t>股东5：7%</t>
  </si>
  <si>
    <t>股东6：8%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</si>
</sst>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pivotCacheDefinition" Target="pivotCache/pivotCacheDefinition2.xml"/><Relationship Id="rId7" Type="http://schemas.openxmlformats.org/officeDocument/2006/relationships/pivotCacheDefinition" Target="pivotCache/pivotCacheDefinition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832.6650115741" refreshedBy="16592" recordCount="118">
  <cacheSource type="worksheet">
    <worksheetSource ref="A1:Q1048576" sheet="登记表"/>
  </cacheSource>
  <cacheFields count="17">
    <cacheField name="交易日" numFmtId="0">
      <sharedItems containsBlank="1" containsDate="1" containsMixedTypes="1" count="40">
        <s v="1.导出2022年1-3月份资金流水"/>
        <s v="交易日"/>
        <d v="2022-01-02T00:00:00"/>
        <d v="2022-01-05T00:00:00"/>
        <d v="2022-01-06T00:00:00"/>
        <d v="2022-01-14T00:00:00"/>
        <d v="2022-01-18T00:00:00"/>
        <d v="2022-01-26T00:00:00"/>
        <d v="2022-01-27T00:00:00"/>
        <d v="2022-01-28T00:00:00"/>
        <d v="2022-01-29T00:00:00"/>
        <d v="2022-01-30T00:00:00"/>
        <d v="2022-02-02T00:00:00"/>
        <d v="2022-02-03T00:00:00"/>
        <d v="2022-02-08T00:00:00"/>
        <d v="2022-02-11T00:00:00"/>
        <d v="2022-02-16T00:00:00"/>
        <d v="2022-02-21T00:00:00"/>
        <d v="2022-02-22T00:00:00"/>
        <d v="2022-02-23T00:00:00"/>
        <d v="2022-02-24T00:00:00"/>
        <d v="2022-02-25T00:00:00"/>
        <d v="2022-02-28T00:00:00"/>
        <d v="2022-03-02T00:00:00"/>
        <d v="2022-03-06T00:00:00"/>
        <d v="2022-03-07T00:00:00"/>
        <d v="2022-03-08T00:00:00"/>
        <d v="2022-03-10T00:00:00"/>
        <d v="2022-03-11T00:00:00"/>
        <d v="2022-03-14T00:00:00"/>
        <d v="2022-03-15T00:00:00"/>
        <d v="2022-03-17T00:00:00"/>
        <d v="2022-03-18T00:00:00"/>
        <d v="2022-03-19T00:00:00"/>
        <d v="2022-03-21T00:00:00"/>
        <d v="2022-03-22T00:00:00"/>
        <d v="2022-03-24T00:00:00"/>
        <d v="2022-03-26T00:00:00"/>
        <d v="2022-03-30T00:00:00"/>
        <m/>
      </sharedItems>
    </cacheField>
    <cacheField name="收入" numFmtId="0">
      <sharedItems containsBlank="1" containsNumber="1" containsMixedTypes="1" count="18">
        <m/>
        <s v="收入"/>
        <n v="50000"/>
        <n v="2300000"/>
        <n v="4800000"/>
        <n v="28000"/>
        <n v="1100000"/>
        <n v="13130"/>
        <n v="150000"/>
        <n v="500000"/>
        <n v="300000"/>
        <n v="200000"/>
        <n v="5000"/>
        <n v="400000"/>
        <n v="100000"/>
        <n v="10000"/>
        <n v="1.02"/>
        <n v="241.57"/>
      </sharedItems>
    </cacheField>
    <cacheField name="摘要" numFmtId="0">
      <sharedItems containsBlank="1" count="3">
        <m/>
        <s v="摘要"/>
        <s v="收票"/>
      </sharedItems>
    </cacheField>
    <cacheField name="支出" numFmtId="0">
      <sharedItems containsBlank="1" containsNumber="1" containsMixedTypes="1" count="55">
        <m/>
        <s v="支出"/>
        <n v="25"/>
        <n v="16200"/>
        <n v="606"/>
        <n v="6250"/>
        <n v="7764.75"/>
        <n v="3580.5"/>
        <n v="92000"/>
        <n v="58000"/>
        <n v="80000"/>
        <n v="500000"/>
        <n v="200000"/>
        <n v="50000"/>
        <n v="120000"/>
        <n v="400000"/>
        <n v="29000"/>
        <n v="65000"/>
        <n v="1500"/>
        <n v="13130"/>
        <n v="52000"/>
        <n v="78000"/>
        <n v="195000"/>
        <n v="130000"/>
        <n v="150000"/>
        <n v="40000"/>
        <n v="263256"/>
        <n v="100000"/>
        <n v="300000"/>
        <n v="51.3"/>
        <n v="70000"/>
        <n v="360000"/>
        <n v="83471.11"/>
        <n v="159.65"/>
        <n v="2329"/>
        <n v="107.02"/>
        <n v="857"/>
        <n v="470000"/>
        <n v="54600"/>
        <n v="4194.35"/>
        <n v="23000"/>
        <n v="5904.9"/>
        <n v="3698"/>
        <n v="291.6"/>
        <n v="74962"/>
        <n v="12300"/>
        <n v="10000"/>
        <n v="6655.5"/>
        <n v="2688"/>
        <n v="2521"/>
        <n v="90000"/>
        <n v="3090"/>
        <n v="1868"/>
        <n v="1800"/>
        <n v="14640.3"/>
      </sharedItems>
    </cacheField>
    <cacheField name="摘要2" numFmtId="0">
      <sharedItems containsBlank="1" count="66">
        <m/>
        <s v="摘要"/>
        <s v="网上企业银行-网上企业银行服务费"/>
        <s v="旋挖机检测费"/>
        <s v="中联挖机保养费用"/>
        <s v="工程款"/>
        <s v="二台挖机保险"/>
        <s v="00TX:000990:20220118:9902201189345973"/>
        <s v="00TX:000990:20220118:9902201189346378"/>
        <s v="405旋挖机按揭款"/>
        <s v="三一405旋挖机运费"/>
        <s v="第一台挖机按揭款"/>
        <s v="附言：新建江苏南沿等项目施工款备注：新建"/>
        <s v="附言：新建江苏南沿项目施工款备注：新建江"/>
        <s v="柴油采购款"/>
        <s v="旋挖机按揭款"/>
        <s v="吊车租赁费"/>
        <s v="挖机租赁费"/>
        <s v="范军挖机按揭款"/>
        <s v="无A00001"/>
        <s v="江阴工地吊车租赁费"/>
        <s v="导管费用"/>
        <s v="吊机租赁费"/>
        <s v="挖掘机租赁费"/>
        <s v="江阴工地钢护筒租赁费"/>
        <s v="付柴油款"/>
        <s v="江阴工地挖机租赁费"/>
        <s v="支付平台退票"/>
        <s v="往来款"/>
        <s v="代账费"/>
        <s v="劳务费"/>
        <s v="网上企业银行支付-跨行、行内-手续费"/>
        <s v="还款"/>
        <s v="360L旋挖机按揭款"/>
        <s v="鸭哥360L按揭贷款"/>
        <s v="00TX:000990:20220216:9902202162544225"/>
        <s v="00TX:000990:20220221:9902202213534717"/>
        <s v="保险"/>
        <s v="00TX:000990:20220222:9902202223791375"/>
        <s v="旋挖机柴油款"/>
        <s v="还房贷"/>
        <s v="160买油缸固定"/>
        <s v="405首付款按揭"/>
        <s v="405按揭贷款按揭"/>
        <s v="旋挖机按揭贷款"/>
        <s v="临时借款"/>
        <s v="大明路柴油款"/>
        <s v="还个贷"/>
        <s v="160主卷扬减速机费用"/>
        <s v="405旋挖保养费用"/>
        <s v="235旋挖机保养费用"/>
        <s v="160旋挖液压油"/>
        <s v="柴油款"/>
        <s v="工人意外保险"/>
        <s v="办公室座椅费用"/>
        <s v="履带吊费用"/>
        <s v="00TX:000990:20220314:9902203146559290"/>
        <s v="00TX:000990:20220314:9902203146570249"/>
        <s v="意外保险费用"/>
        <s v="305S首付款"/>
        <s v="跨行转出"/>
        <s v="160旋挖机钢丝绳"/>
        <s v="活期结算户结息241.57扣税:.00"/>
        <s v="360L445钻杆脱水盘"/>
        <s v="405按揭款"/>
        <s v="405保养费用"/>
      </sharedItems>
    </cacheField>
    <cacheField name="收(付)方名称" numFmtId="0">
      <sharedItems containsBlank="1" count="46">
        <m/>
        <s v="收(付)方名称"/>
        <s v="对公中间业务收入-网上其他收入"/>
        <s v="江苏科安检测有限公司"/>
        <s v="中联重科股份有限公司"/>
        <s v="江苏正一基础工程有限公司"/>
        <s v="中国平安财产保险股份有限公司长沙市开福支公司"/>
        <s v="国家税务总局南京市江宁区税务局1"/>
        <s v="北京三一智造科技有限公司"/>
        <s v="北京信义大件运输有限公司"/>
        <s v="江苏力好工程机械有限公司"/>
        <s v="山东正元建设工程有限责任公司岩土工程处"/>
        <s v="众金（南京）石油化工有限公司"/>
        <s v="南京盖百氏工程机械有限公司"/>
        <s v="南京淮新起重吊装有限公司"/>
        <s v="南京杰琳凯机械有限公司"/>
        <s v="南京市江宁区城茂市政工程服务部"/>
        <s v="中国平安财产保险股份有限公司"/>
        <s v="东海县李希凤吊装服务部"/>
        <s v="东海县力鑫吊装搬运部"/>
        <s v="句容市郭庄镇群捷基础导管厂"/>
        <s v="连云港港之城机械租赁有限公司"/>
        <s v="南京金磊工程机械租赁有限公司"/>
        <s v="南京润劲润滑油有限公司"/>
        <s v="南京市江宁区庆东吊车租赁服务部"/>
        <s v="南京舜兴达建筑工程有限公司"/>
        <s v="句容市华阳街道康德工程机械经营部"/>
        <s v="南京市秦淮区凌之云建筑工程施工中心"/>
        <s v="南京永业和勤财税咨询有限公司"/>
        <s v="冶金工业部华东勘察基础工程总公司"/>
        <s v="网上电子汇划收入"/>
        <s v="句容市崇明街道赛迈斯工程机械租赁站"/>
        <s v="中国人民财产保险股份有限公司南京市分公司"/>
        <s v="国家税务总局南京市江宁区税务局"/>
        <s v="贝又（上海）石油化工有限公司"/>
        <s v="山河智能装备股份有限公司"/>
        <s v="周明"/>
        <s v="南昌安创机械设备有限公司"/>
        <s v="上海三一重机股份有限公司"/>
        <s v="南京市建邺区满义升办公家具经营部"/>
        <s v="武汉驰巨起重吊装工程有限公司"/>
        <s v="应付给东方卡个人活期存款利息"/>
        <s v="江西汇鑫钢绳有限公司"/>
        <s v="绍兴节氏石油化工有限公司"/>
        <s v="应付利息-单位活期存款利息(自动计提)"/>
        <s v="岳阳利尔工程机械有限公司"/>
      </sharedItems>
    </cacheField>
    <cacheField name="年" numFmtId="0">
      <sharedItems containsBlank="1" containsNumber="1" containsInteger="1" containsMixedTypes="1" count="4">
        <s v="2.取信息"/>
        <s v="年"/>
        <n v="2022"/>
        <m/>
      </sharedItems>
    </cacheField>
    <cacheField name="月" numFmtId="0">
      <sharedItems containsBlank="1" containsNumber="1" containsInteger="1" containsMixedTypes="1" count="5">
        <m/>
        <s v="月"/>
        <n v="1"/>
        <n v="2"/>
        <n v="3"/>
      </sharedItems>
    </cacheField>
    <cacheField name="公司名称" numFmtId="0">
      <sharedItems containsBlank="1" count="3">
        <m/>
        <s v="公司名称"/>
        <s v="A公司"/>
      </sharedItems>
    </cacheField>
    <cacheField name="账户名称" numFmtId="0">
      <sharedItems containsBlank="1" count="3">
        <m/>
        <s v="账户名称"/>
        <s v="对公账户"/>
      </sharedItems>
    </cacheField>
    <cacheField name="收支" numFmtId="0">
      <sharedItems containsBlank="1" count="5">
        <s v="3.分六维"/>
        <s v="收支"/>
        <s v="支出"/>
        <s v="收入"/>
        <m/>
      </sharedItems>
    </cacheField>
    <cacheField name="身份1维" numFmtId="0">
      <sharedItems containsBlank="1" count="6">
        <m/>
        <s v="身份1维"/>
        <s v="银行"/>
        <s v="对外"/>
        <s v="国家"/>
        <s v="对内"/>
      </sharedItems>
    </cacheField>
    <cacheField name="身份2维" numFmtId="0">
      <sharedItems containsBlank="1" count="7">
        <m/>
        <s v="身份2维"/>
        <s v="银行"/>
        <s v="供应商/服务商"/>
        <s v="客户"/>
        <s v="国家"/>
        <s v="老板"/>
      </sharedItems>
    </cacheField>
    <cacheField name="身份3维" numFmtId="0">
      <sharedItems containsBlank="1" count="46">
        <m/>
        <s v="身份3维"/>
        <s v="对公中间业务收入-网上其他收入"/>
        <s v="江苏科安检测有限公司"/>
        <s v="中联重科股份有限公司"/>
        <s v="江苏正一基础工程有限公司"/>
        <s v="中国平安财产保险股份有限公司长沙市开福支公司"/>
        <s v="国家税务总局南京市江宁区税务局1"/>
        <s v="北京三一智造科技有限公司"/>
        <s v="北京信义大件运输有限公司"/>
        <s v="江苏力好工程机械有限公司"/>
        <s v="山东正元建设工程有限责任公司岩土工程处"/>
        <s v="众金（南京）石油化工有限公司"/>
        <s v="南京盖百氏工程机械有限公司"/>
        <s v="南京淮新起重吊装有限公司"/>
        <s v="南京杰琳凯机械有限公司"/>
        <s v="南京市江宁区城茂市政工程服务部"/>
        <s v="中国平安财产保险股份有限公司"/>
        <s v="东海县李希凤吊装服务部"/>
        <s v="东海县力鑫吊装搬运部"/>
        <s v="句容市郭庄镇群捷基础导管厂"/>
        <s v="连云港港之城机械租赁有限公司"/>
        <s v="南京金磊工程机械租赁有限公司"/>
        <s v="南京润劲润滑油有限公司"/>
        <s v="南京市江宁区庆东吊车租赁服务部"/>
        <s v="南京舜兴达建筑工程有限公司"/>
        <s v="句容市华阳街道康德工程机械经营部"/>
        <s v="南京市秦淮区凌之云建筑工程施工中心"/>
        <s v="南京永业和勤财税咨询有限公司"/>
        <s v="冶金工业部华东勘察基础工程总公司"/>
        <s v="网上电子汇划收入"/>
        <s v="句容市崇明街道赛迈斯工程机械租赁站"/>
        <s v="中国人民财产保险股份有限公司南京市分公司"/>
        <s v="国家税务总局南京市江宁区税务局"/>
        <s v="贝又（上海）石油化工有限公司"/>
        <s v="山河智能装备股份有限公司"/>
        <s v="周明"/>
        <s v="南昌安创机械设备有限公司"/>
        <s v="上海三一重机股份有限公司"/>
        <s v="南京市建邺区满义升办公家具经营部"/>
        <s v="武汉驰巨起重吊装工程有限公司"/>
        <s v="应付给东方卡个人活期存款利息"/>
        <s v="江西汇鑫钢绳有限公司"/>
        <s v="绍兴节氏石油化工有限公司"/>
        <s v="应付利息-单位活期存款利息(自动计提)"/>
        <s v="岳阳利尔工程机械有限公司"/>
      </sharedItems>
    </cacheField>
    <cacheField name="内容1维" numFmtId="0">
      <sharedItems containsBlank="1" count="5">
        <m/>
        <s v="内容1维"/>
        <s v="经营支出"/>
        <s v="经营收入"/>
        <s v="筹资收入"/>
      </sharedItems>
    </cacheField>
    <cacheField name="内容2维" numFmtId="0">
      <sharedItems containsBlank="1" count="10">
        <m/>
        <s v="内容2维"/>
        <s v="报支费用"/>
        <s v="工地开支"/>
        <s v="工程款"/>
        <s v="交税"/>
        <s v="买设备"/>
        <s v="劳务费"/>
        <s v="往来款"/>
        <s v="利息收入"/>
      </sharedItems>
    </cacheField>
    <cacheField name="内容3维" numFmtId="0">
      <sharedItems containsBlank="1" containsNumber="1" containsInteger="1" containsMixedTypes="1" count="67">
        <m/>
        <s v="内容3维"/>
        <s v="网上企业银行-网上企业银行服务费"/>
        <s v="旋挖机检测费"/>
        <s v="中联挖机保养费用"/>
        <s v="工程款"/>
        <s v="二台挖机保险"/>
        <s v="00TX:000990:20220118:9902201189345973"/>
        <s v="00TX:000990:20220118:9902201189346378"/>
        <s v="405旋挖机按揭款"/>
        <s v="三一405旋挖机运费"/>
        <s v="第一台挖机按揭款"/>
        <s v="附言：新建江苏南沿等项目施工款备注：新建"/>
        <s v="附言：新建江苏南沿项目施工款备注：新建江"/>
        <s v="柴油采购款"/>
        <s v="旋挖机按揭款"/>
        <s v="吊车租赁费"/>
        <s v="挖机租赁费"/>
        <s v="范军挖机按揭款"/>
        <n v="0"/>
        <s v="无A00001"/>
        <s v="江阴工地吊车租赁费"/>
        <s v="导管费用"/>
        <s v="吊机租赁费"/>
        <s v="挖掘机租赁费"/>
        <s v="江阴工地钢护筒租赁费"/>
        <s v="付柴油款"/>
        <s v="江阴工地挖机租赁费"/>
        <s v="支付平台退票"/>
        <s v="往来款"/>
        <s v="代账费"/>
        <s v="劳务费"/>
        <s v="网上企业银行支付-跨行、行内-手续费"/>
        <s v="还款"/>
        <s v="360L旋挖机按揭款"/>
        <s v="鸭哥360L按揭贷款"/>
        <s v="00TX:000990:20220216:9902202162544225"/>
        <s v="00TX:000990:20220221:9902202213534717"/>
        <s v="保险"/>
        <s v="00TX:000990:20220222:9902202223791375"/>
        <s v="旋挖机柴油款"/>
        <s v="还房贷"/>
        <s v="160买油缸固定"/>
        <s v="405首付款按揭"/>
        <s v="405按揭贷款按揭"/>
        <s v="旋挖机按揭贷款"/>
        <s v="临时借款"/>
        <s v="大明路柴油款"/>
        <s v="还个贷"/>
        <s v="160主卷扬减速机费用"/>
        <s v="405旋挖保养费用"/>
        <s v="235旋挖机保养费用"/>
        <s v="160旋挖液压油"/>
        <s v="柴油款"/>
        <s v="工人意外保险"/>
        <s v="办公室座椅费用"/>
        <s v="履带吊费用"/>
        <s v="00TX:000990:20220314:9902203146559290"/>
        <s v="00TX:000990:20220314:9902203146570249"/>
        <s v="意外保险费用"/>
        <s v="305S首付款"/>
        <s v="跨行转出"/>
        <s v="160旋挖机钢丝绳"/>
        <s v="活期结算户结息241.57扣税:.00"/>
        <s v="360L445钻杆脱水盘"/>
        <s v="405按揭款"/>
        <s v="405保养费用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832.6781944444" refreshedBy="16592" recordCount="118">
  <cacheSource type="worksheet">
    <worksheetSource ref="A1:Z1048576" sheet="登记表"/>
  </cacheSource>
  <cacheFields count="26">
    <cacheField name="交易日" numFmtId="0">
      <sharedItems containsBlank="1" containsDate="1" containsMixedTypes="1" count="40">
        <s v="1.导出2022年1-3月份资金流水"/>
        <s v="交易日"/>
        <d v="2022-01-02T00:00:00"/>
        <d v="2022-01-05T00:00:00"/>
        <d v="2022-01-06T00:00:00"/>
        <d v="2022-01-14T00:00:00"/>
        <d v="2022-01-18T00:00:00"/>
        <d v="2022-01-26T00:00:00"/>
        <d v="2022-01-27T00:00:00"/>
        <d v="2022-01-28T00:00:00"/>
        <d v="2022-01-29T00:00:00"/>
        <d v="2022-01-30T00:00:00"/>
        <d v="2022-02-02T00:00:00"/>
        <d v="2022-02-03T00:00:00"/>
        <d v="2022-02-08T00:00:00"/>
        <d v="2022-02-11T00:00:00"/>
        <d v="2022-02-16T00:00:00"/>
        <d v="2022-02-21T00:00:00"/>
        <d v="2022-02-22T00:00:00"/>
        <d v="2022-02-23T00:00:00"/>
        <d v="2022-02-24T00:00:00"/>
        <d v="2022-02-25T00:00:00"/>
        <d v="2022-02-28T00:00:00"/>
        <d v="2022-03-02T00:00:00"/>
        <d v="2022-03-06T00:00:00"/>
        <d v="2022-03-07T00:00:00"/>
        <d v="2022-03-08T00:00:00"/>
        <d v="2022-03-10T00:00:00"/>
        <d v="2022-03-11T00:00:00"/>
        <d v="2022-03-14T00:00:00"/>
        <d v="2022-03-15T00:00:00"/>
        <d v="2022-03-17T00:00:00"/>
        <d v="2022-03-18T00:00:00"/>
        <d v="2022-03-19T00:00:00"/>
        <d v="2022-03-21T00:00:00"/>
        <d v="2022-03-22T00:00:00"/>
        <d v="2022-03-24T00:00:00"/>
        <d v="2022-03-26T00:00:00"/>
        <d v="2022-03-30T00:00:00"/>
        <m/>
      </sharedItems>
    </cacheField>
    <cacheField name="收入" numFmtId="0">
      <sharedItems containsBlank="1" containsNumber="1" containsMixedTypes="1" count="18">
        <m/>
        <s v="收入"/>
        <n v="50000"/>
        <n v="2300000"/>
        <n v="4800000"/>
        <n v="28000"/>
        <n v="1100000"/>
        <n v="13130"/>
        <n v="150000"/>
        <n v="500000"/>
        <n v="300000"/>
        <n v="200000"/>
        <n v="5000"/>
        <n v="400000"/>
        <n v="100000"/>
        <n v="10000"/>
        <n v="1.02"/>
        <n v="241.57"/>
      </sharedItems>
    </cacheField>
    <cacheField name="摘要" numFmtId="0">
      <sharedItems containsBlank="1" count="3">
        <m/>
        <s v="摘要"/>
        <s v="收票"/>
      </sharedItems>
    </cacheField>
    <cacheField name="支出" numFmtId="0">
      <sharedItems containsBlank="1" containsNumber="1" containsMixedTypes="1" count="55">
        <m/>
        <s v="支出"/>
        <n v="25"/>
        <n v="16200"/>
        <n v="606"/>
        <n v="6250"/>
        <n v="7764.75"/>
        <n v="3580.5"/>
        <n v="92000"/>
        <n v="58000"/>
        <n v="80000"/>
        <n v="500000"/>
        <n v="200000"/>
        <n v="50000"/>
        <n v="120000"/>
        <n v="400000"/>
        <n v="29000"/>
        <n v="65000"/>
        <n v="1500"/>
        <n v="13130"/>
        <n v="52000"/>
        <n v="78000"/>
        <n v="195000"/>
        <n v="130000"/>
        <n v="150000"/>
        <n v="40000"/>
        <n v="263256"/>
        <n v="100000"/>
        <n v="300000"/>
        <n v="51.3"/>
        <n v="70000"/>
        <n v="360000"/>
        <n v="83471.11"/>
        <n v="159.65"/>
        <n v="2329"/>
        <n v="107.02"/>
        <n v="857"/>
        <n v="470000"/>
        <n v="54600"/>
        <n v="4194.35"/>
        <n v="23000"/>
        <n v="5904.9"/>
        <n v="3698"/>
        <n v="291.6"/>
        <n v="74962"/>
        <n v="12300"/>
        <n v="10000"/>
        <n v="6655.5"/>
        <n v="2688"/>
        <n v="2521"/>
        <n v="90000"/>
        <n v="3090"/>
        <n v="1868"/>
        <n v="1800"/>
        <n v="14640.3"/>
      </sharedItems>
    </cacheField>
    <cacheField name="摘要2" numFmtId="0">
      <sharedItems containsBlank="1" count="66">
        <m/>
        <s v="摘要"/>
        <s v="网上企业银行-网上企业银行服务费"/>
        <s v="旋挖机检测费"/>
        <s v="中联挖机保养费用"/>
        <s v="工程款"/>
        <s v="二台挖机保险"/>
        <s v="00TX:000990:20220118:9902201189345973"/>
        <s v="00TX:000990:20220118:9902201189346378"/>
        <s v="405旋挖机按揭款"/>
        <s v="三一405旋挖机运费"/>
        <s v="第一台挖机按揭款"/>
        <s v="附言：新建江苏南沿等项目施工款备注：新建"/>
        <s v="附言：新建江苏南沿项目施工款备注：新建江"/>
        <s v="柴油采购款"/>
        <s v="旋挖机按揭款"/>
        <s v="吊车租赁费"/>
        <s v="挖机租赁费"/>
        <s v="范军挖机按揭款"/>
        <s v="无A00001"/>
        <s v="江阴工地吊车租赁费"/>
        <s v="导管费用"/>
        <s v="吊机租赁费"/>
        <s v="挖掘机租赁费"/>
        <s v="江阴工地钢护筒租赁费"/>
        <s v="付柴油款"/>
        <s v="江阴工地挖机租赁费"/>
        <s v="支付平台退票"/>
        <s v="往来款"/>
        <s v="代账费"/>
        <s v="劳务费"/>
        <s v="网上企业银行支付-跨行、行内-手续费"/>
        <s v="还款"/>
        <s v="360L旋挖机按揭款"/>
        <s v="鸭哥360L按揭贷款"/>
        <s v="00TX:000990:20220216:9902202162544225"/>
        <s v="00TX:000990:20220221:9902202213534717"/>
        <s v="保险"/>
        <s v="00TX:000990:20220222:9902202223791375"/>
        <s v="旋挖机柴油款"/>
        <s v="还房贷"/>
        <s v="160买油缸固定"/>
        <s v="405首付款按揭"/>
        <s v="405按揭贷款按揭"/>
        <s v="旋挖机按揭贷款"/>
        <s v="临时借款"/>
        <s v="大明路柴油款"/>
        <s v="还个贷"/>
        <s v="160主卷扬减速机费用"/>
        <s v="405旋挖保养费用"/>
        <s v="235旋挖机保养费用"/>
        <s v="160旋挖液压油"/>
        <s v="柴油款"/>
        <s v="工人意外保险"/>
        <s v="办公室座椅费用"/>
        <s v="履带吊费用"/>
        <s v="00TX:000990:20220314:9902203146559290"/>
        <s v="00TX:000990:20220314:9902203146570249"/>
        <s v="意外保险费用"/>
        <s v="305S首付款"/>
        <s v="跨行转出"/>
        <s v="160旋挖机钢丝绳"/>
        <s v="活期结算户结息241.57扣税:.00"/>
        <s v="360L445钻杆脱水盘"/>
        <s v="405按揭款"/>
        <s v="405保养费用"/>
      </sharedItems>
    </cacheField>
    <cacheField name="收(付)方名称" numFmtId="0">
      <sharedItems containsBlank="1" count="46">
        <m/>
        <s v="收(付)方名称"/>
        <s v="对公中间业务收入-网上其他收入"/>
        <s v="江苏科安检测有限公司"/>
        <s v="中联重科股份有限公司"/>
        <s v="江苏正一基础工程有限公司"/>
        <s v="中国平安财产保险股份有限公司长沙市开福支公司"/>
        <s v="国家税务总局南京市江宁区税务局1"/>
        <s v="北京三一智造科技有限公司"/>
        <s v="北京信义大件运输有限公司"/>
        <s v="江苏力好工程机械有限公司"/>
        <s v="山东正元建设工程有限责任公司岩土工程处"/>
        <s v="众金（南京）石油化工有限公司"/>
        <s v="南京盖百氏工程机械有限公司"/>
        <s v="南京淮新起重吊装有限公司"/>
        <s v="南京杰琳凯机械有限公司"/>
        <s v="南京市江宁区城茂市政工程服务部"/>
        <s v="中国平安财产保险股份有限公司"/>
        <s v="东海县李希凤吊装服务部"/>
        <s v="东海县力鑫吊装搬运部"/>
        <s v="句容市郭庄镇群捷基础导管厂"/>
        <s v="连云港港之城机械租赁有限公司"/>
        <s v="南京金磊工程机械租赁有限公司"/>
        <s v="南京润劲润滑油有限公司"/>
        <s v="南京市江宁区庆东吊车租赁服务部"/>
        <s v="南京舜兴达建筑工程有限公司"/>
        <s v="句容市华阳街道康德工程机械经营部"/>
        <s v="南京市秦淮区凌之云建筑工程施工中心"/>
        <s v="南京永业和勤财税咨询有限公司"/>
        <s v="冶金工业部华东勘察基础工程总公司"/>
        <s v="网上电子汇划收入"/>
        <s v="句容市崇明街道赛迈斯工程机械租赁站"/>
        <s v="中国人民财产保险股份有限公司南京市分公司"/>
        <s v="国家税务总局南京市江宁区税务局"/>
        <s v="贝又（上海）石油化工有限公司"/>
        <s v="山河智能装备股份有限公司"/>
        <s v="周明"/>
        <s v="南昌安创机械设备有限公司"/>
        <s v="上海三一重机股份有限公司"/>
        <s v="南京市建邺区满义升办公家具经营部"/>
        <s v="武汉驰巨起重吊装工程有限公司"/>
        <s v="应付给东方卡个人活期存款利息"/>
        <s v="江西汇鑫钢绳有限公司"/>
        <s v="绍兴节氏石油化工有限公司"/>
        <s v="应付利息-单位活期存款利息(自动计提)"/>
        <s v="岳阳利尔工程机械有限公司"/>
      </sharedItems>
    </cacheField>
    <cacheField name="年" numFmtId="0">
      <sharedItems containsBlank="1" containsNumber="1" containsInteger="1" containsMixedTypes="1" count="4">
        <s v="2.取信息"/>
        <s v="年"/>
        <n v="2022"/>
        <m/>
      </sharedItems>
    </cacheField>
    <cacheField name="月" numFmtId="0">
      <sharedItems containsBlank="1" containsNumber="1" containsInteger="1" containsMixedTypes="1" count="5">
        <m/>
        <s v="月"/>
        <n v="1"/>
        <n v="2"/>
        <n v="3"/>
      </sharedItems>
    </cacheField>
    <cacheField name="公司名称" numFmtId="0">
      <sharedItems containsBlank="1" count="3">
        <m/>
        <s v="公司名称"/>
        <s v="A公司"/>
      </sharedItems>
    </cacheField>
    <cacheField name="账户名称" numFmtId="0">
      <sharedItems containsBlank="1" count="3">
        <m/>
        <s v="账户名称"/>
        <s v="对公账户"/>
      </sharedItems>
    </cacheField>
    <cacheField name="收支" numFmtId="0">
      <sharedItems containsBlank="1" count="5">
        <s v="3.分六维"/>
        <s v="收支"/>
        <s v="支出"/>
        <s v="收入"/>
        <m/>
      </sharedItems>
    </cacheField>
    <cacheField name="身份1维" numFmtId="0">
      <sharedItems containsBlank="1" count="6">
        <m/>
        <s v="身份1维"/>
        <s v="银行"/>
        <s v="对外"/>
        <s v="国家"/>
        <s v="对内"/>
      </sharedItems>
    </cacheField>
    <cacheField name="身份2维" numFmtId="0">
      <sharedItems containsBlank="1" count="7">
        <m/>
        <s v="身份2维"/>
        <s v="银行"/>
        <s v="供应商/服务商"/>
        <s v="客户"/>
        <s v="国家"/>
        <s v="老板"/>
      </sharedItems>
    </cacheField>
    <cacheField name="身份3维" numFmtId="0">
      <sharedItems containsBlank="1" count="46">
        <m/>
        <s v="身份3维"/>
        <s v="对公中间业务收入-网上其他收入"/>
        <s v="江苏科安检测有限公司"/>
        <s v="中联重科股份有限公司"/>
        <s v="江苏正一基础工程有限公司"/>
        <s v="中国平安财产保险股份有限公司长沙市开福支公司"/>
        <s v="国家税务总局南京市江宁区税务局1"/>
        <s v="北京三一智造科技有限公司"/>
        <s v="北京信义大件运输有限公司"/>
        <s v="江苏力好工程机械有限公司"/>
        <s v="山东正元建设工程有限责任公司岩土工程处"/>
        <s v="众金（南京）石油化工有限公司"/>
        <s v="南京盖百氏工程机械有限公司"/>
        <s v="南京淮新起重吊装有限公司"/>
        <s v="南京杰琳凯机械有限公司"/>
        <s v="南京市江宁区城茂市政工程服务部"/>
        <s v="中国平安财产保险股份有限公司"/>
        <s v="东海县李希凤吊装服务部"/>
        <s v="东海县力鑫吊装搬运部"/>
        <s v="句容市郭庄镇群捷基础导管厂"/>
        <s v="连云港港之城机械租赁有限公司"/>
        <s v="南京金磊工程机械租赁有限公司"/>
        <s v="南京润劲润滑油有限公司"/>
        <s v="南京市江宁区庆东吊车租赁服务部"/>
        <s v="南京舜兴达建筑工程有限公司"/>
        <s v="句容市华阳街道康德工程机械经营部"/>
        <s v="南京市秦淮区凌之云建筑工程施工中心"/>
        <s v="南京永业和勤财税咨询有限公司"/>
        <s v="冶金工业部华东勘察基础工程总公司"/>
        <s v="网上电子汇划收入"/>
        <s v="句容市崇明街道赛迈斯工程机械租赁站"/>
        <s v="中国人民财产保险股份有限公司南京市分公司"/>
        <s v="国家税务总局南京市江宁区税务局"/>
        <s v="贝又（上海）石油化工有限公司"/>
        <s v="山河智能装备股份有限公司"/>
        <s v="周明"/>
        <s v="南昌安创机械设备有限公司"/>
        <s v="上海三一重机股份有限公司"/>
        <s v="南京市建邺区满义升办公家具经营部"/>
        <s v="武汉驰巨起重吊装工程有限公司"/>
        <s v="应付给东方卡个人活期存款利息"/>
        <s v="江西汇鑫钢绳有限公司"/>
        <s v="绍兴节氏石油化工有限公司"/>
        <s v="应付利息-单位活期存款利息(自动计提)"/>
        <s v="岳阳利尔工程机械有限公司"/>
      </sharedItems>
    </cacheField>
    <cacheField name="内容1维" numFmtId="0">
      <sharedItems containsBlank="1" count="5">
        <m/>
        <s v="内容1维"/>
        <s v="经营支出"/>
        <s v="经营收入"/>
        <s v="筹资收入"/>
      </sharedItems>
    </cacheField>
    <cacheField name="内容2维" numFmtId="0">
      <sharedItems containsBlank="1" count="10">
        <m/>
        <s v="内容2维"/>
        <s v="报支费用"/>
        <s v="工地开支"/>
        <s v="工程款"/>
        <s v="交税"/>
        <s v="买设备"/>
        <s v="劳务费"/>
        <s v="往来款"/>
        <s v="利息收入"/>
      </sharedItems>
    </cacheField>
    <cacheField name="内容3维" numFmtId="0">
      <sharedItems containsBlank="1" containsNumber="1" containsInteger="1" containsMixedTypes="1" count="67">
        <m/>
        <s v="内容3维"/>
        <s v="网上企业银行-网上企业银行服务费"/>
        <s v="旋挖机检测费"/>
        <s v="中联挖机保养费用"/>
        <s v="工程款"/>
        <s v="二台挖机保险"/>
        <s v="00TX:000990:20220118:9902201189345973"/>
        <s v="00TX:000990:20220118:9902201189346378"/>
        <s v="405旋挖机按揭款"/>
        <s v="三一405旋挖机运费"/>
        <s v="第一台挖机按揭款"/>
        <s v="附言：新建江苏南沿等项目施工款备注：新建"/>
        <s v="附言：新建江苏南沿项目施工款备注：新建江"/>
        <s v="柴油采购款"/>
        <s v="旋挖机按揭款"/>
        <s v="吊车租赁费"/>
        <s v="挖机租赁费"/>
        <s v="范军挖机按揭款"/>
        <n v="0"/>
        <s v="无A00001"/>
        <s v="江阴工地吊车租赁费"/>
        <s v="导管费用"/>
        <s v="吊机租赁费"/>
        <s v="挖掘机租赁费"/>
        <s v="江阴工地钢护筒租赁费"/>
        <s v="付柴油款"/>
        <s v="江阴工地挖机租赁费"/>
        <s v="支付平台退票"/>
        <s v="往来款"/>
        <s v="代账费"/>
        <s v="劳务费"/>
        <s v="网上企业银行支付-跨行、行内-手续费"/>
        <s v="还款"/>
        <s v="360L旋挖机按揭款"/>
        <s v="鸭哥360L按揭贷款"/>
        <s v="00TX:000990:20220216:9902202162544225"/>
        <s v="00TX:000990:20220221:9902202213534717"/>
        <s v="保险"/>
        <s v="00TX:000990:20220222:9902202223791375"/>
        <s v="旋挖机柴油款"/>
        <s v="还房贷"/>
        <s v="160买油缸固定"/>
        <s v="405首付款按揭"/>
        <s v="405按揭贷款按揭"/>
        <s v="旋挖机按揭贷款"/>
        <s v="临时借款"/>
        <s v="大明路柴油款"/>
        <s v="还个贷"/>
        <s v="160主卷扬减速机费用"/>
        <s v="405旋挖保养费用"/>
        <s v="235旋挖机保养费用"/>
        <s v="160旋挖液压油"/>
        <s v="柴油款"/>
        <s v="工人意外保险"/>
        <s v="办公室座椅费用"/>
        <s v="履带吊费用"/>
        <s v="00TX:000990:20220314:9902203146559290"/>
        <s v="00TX:000990:20220314:9902203146570249"/>
        <s v="意外保险费用"/>
        <s v="305S首付款"/>
        <s v="跨行转出"/>
        <s v="160旋挖机钢丝绳"/>
        <s v="活期结算户结息241.57扣税:.00"/>
        <s v="360L445钻杆脱水盘"/>
        <s v="405按揭款"/>
        <s v="405保养费用"/>
      </sharedItems>
    </cacheField>
    <cacheField name="业务员/采购员" numFmtId="0">
      <sharedItems containsBlank="1" count="2">
        <m/>
        <s v="业务员/采购员"/>
      </sharedItems>
    </cacheField>
    <cacheField name="合同编号" numFmtId="0">
      <sharedItems containsBlank="1" count="3">
        <s v="合同信息"/>
        <s v="合同编号"/>
        <m/>
      </sharedItems>
    </cacheField>
    <cacheField name="下一次收/付款时间" numFmtId="0">
      <sharedItems containsBlank="1" count="2">
        <m/>
        <s v="下一次收/付款时间"/>
      </sharedItems>
    </cacheField>
    <cacheField name="品名" numFmtId="0">
      <sharedItems containsBlank="1" count="3">
        <s v="商品/项目信息"/>
        <s v="品名"/>
        <m/>
      </sharedItems>
    </cacheField>
    <cacheField name="数量" numFmtId="0">
      <sharedItems containsBlank="1" count="2">
        <m/>
        <s v="数量"/>
      </sharedItems>
    </cacheField>
    <cacheField name="单价" numFmtId="0">
      <sharedItems containsBlank="1" count="2">
        <m/>
        <s v="单价"/>
      </sharedItems>
    </cacheField>
    <cacheField name="金额" numFmtId="0">
      <sharedItems containsBlank="1" count="2">
        <m/>
        <s v="金额"/>
      </sharedItems>
    </cacheField>
    <cacheField name="已开票" numFmtId="0">
      <sharedItems containsBlank="1" count="3">
        <s v="开票信息"/>
        <s v="已开票"/>
        <m/>
      </sharedItems>
    </cacheField>
    <cacheField name="未开票" numFmtId="0">
      <sharedItems containsBlank="1" count="2">
        <m/>
        <s v="未开票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8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1"/>
    <x v="1"/>
    <x v="1"/>
    <x v="1"/>
    <x v="1"/>
    <x v="1"/>
    <x v="1"/>
    <x v="1"/>
    <x v="1"/>
    <x v="1"/>
    <x v="1"/>
    <x v="1"/>
  </r>
  <r>
    <x v="2"/>
    <x v="0"/>
    <x v="0"/>
    <x v="2"/>
    <x v="2"/>
    <x v="2"/>
    <x v="2"/>
    <x v="2"/>
    <x v="2"/>
    <x v="2"/>
    <x v="2"/>
    <x v="2"/>
    <x v="2"/>
    <x v="2"/>
    <x v="2"/>
    <x v="2"/>
    <x v="2"/>
  </r>
  <r>
    <x v="3"/>
    <x v="0"/>
    <x v="0"/>
    <x v="3"/>
    <x v="3"/>
    <x v="3"/>
    <x v="2"/>
    <x v="2"/>
    <x v="2"/>
    <x v="2"/>
    <x v="2"/>
    <x v="3"/>
    <x v="3"/>
    <x v="3"/>
    <x v="2"/>
    <x v="3"/>
    <x v="3"/>
  </r>
  <r>
    <x v="4"/>
    <x v="0"/>
    <x v="0"/>
    <x v="4"/>
    <x v="4"/>
    <x v="4"/>
    <x v="2"/>
    <x v="2"/>
    <x v="2"/>
    <x v="2"/>
    <x v="2"/>
    <x v="3"/>
    <x v="3"/>
    <x v="4"/>
    <x v="2"/>
    <x v="3"/>
    <x v="4"/>
  </r>
  <r>
    <x v="5"/>
    <x v="2"/>
    <x v="0"/>
    <x v="0"/>
    <x v="5"/>
    <x v="5"/>
    <x v="2"/>
    <x v="2"/>
    <x v="2"/>
    <x v="2"/>
    <x v="3"/>
    <x v="3"/>
    <x v="4"/>
    <x v="5"/>
    <x v="3"/>
    <x v="4"/>
    <x v="5"/>
  </r>
  <r>
    <x v="5"/>
    <x v="0"/>
    <x v="0"/>
    <x v="5"/>
    <x v="6"/>
    <x v="6"/>
    <x v="2"/>
    <x v="2"/>
    <x v="2"/>
    <x v="2"/>
    <x v="2"/>
    <x v="3"/>
    <x v="3"/>
    <x v="6"/>
    <x v="2"/>
    <x v="3"/>
    <x v="6"/>
  </r>
  <r>
    <x v="6"/>
    <x v="0"/>
    <x v="0"/>
    <x v="6"/>
    <x v="7"/>
    <x v="7"/>
    <x v="2"/>
    <x v="2"/>
    <x v="2"/>
    <x v="2"/>
    <x v="2"/>
    <x v="4"/>
    <x v="5"/>
    <x v="7"/>
    <x v="2"/>
    <x v="5"/>
    <x v="7"/>
  </r>
  <r>
    <x v="6"/>
    <x v="0"/>
    <x v="0"/>
    <x v="7"/>
    <x v="8"/>
    <x v="7"/>
    <x v="2"/>
    <x v="2"/>
    <x v="2"/>
    <x v="2"/>
    <x v="2"/>
    <x v="4"/>
    <x v="5"/>
    <x v="7"/>
    <x v="2"/>
    <x v="5"/>
    <x v="8"/>
  </r>
  <r>
    <x v="7"/>
    <x v="0"/>
    <x v="0"/>
    <x v="8"/>
    <x v="9"/>
    <x v="8"/>
    <x v="2"/>
    <x v="2"/>
    <x v="2"/>
    <x v="2"/>
    <x v="2"/>
    <x v="3"/>
    <x v="3"/>
    <x v="8"/>
    <x v="2"/>
    <x v="6"/>
    <x v="9"/>
  </r>
  <r>
    <x v="7"/>
    <x v="0"/>
    <x v="0"/>
    <x v="9"/>
    <x v="10"/>
    <x v="9"/>
    <x v="2"/>
    <x v="2"/>
    <x v="2"/>
    <x v="2"/>
    <x v="2"/>
    <x v="3"/>
    <x v="3"/>
    <x v="9"/>
    <x v="2"/>
    <x v="3"/>
    <x v="10"/>
  </r>
  <r>
    <x v="7"/>
    <x v="0"/>
    <x v="0"/>
    <x v="10"/>
    <x v="11"/>
    <x v="10"/>
    <x v="2"/>
    <x v="2"/>
    <x v="2"/>
    <x v="2"/>
    <x v="2"/>
    <x v="3"/>
    <x v="3"/>
    <x v="10"/>
    <x v="2"/>
    <x v="6"/>
    <x v="11"/>
  </r>
  <r>
    <x v="7"/>
    <x v="3"/>
    <x v="0"/>
    <x v="0"/>
    <x v="12"/>
    <x v="11"/>
    <x v="2"/>
    <x v="2"/>
    <x v="2"/>
    <x v="2"/>
    <x v="3"/>
    <x v="3"/>
    <x v="4"/>
    <x v="11"/>
    <x v="3"/>
    <x v="4"/>
    <x v="12"/>
  </r>
  <r>
    <x v="7"/>
    <x v="4"/>
    <x v="0"/>
    <x v="0"/>
    <x v="13"/>
    <x v="11"/>
    <x v="2"/>
    <x v="2"/>
    <x v="2"/>
    <x v="2"/>
    <x v="3"/>
    <x v="3"/>
    <x v="4"/>
    <x v="11"/>
    <x v="3"/>
    <x v="4"/>
    <x v="13"/>
  </r>
  <r>
    <x v="7"/>
    <x v="0"/>
    <x v="0"/>
    <x v="11"/>
    <x v="14"/>
    <x v="12"/>
    <x v="2"/>
    <x v="2"/>
    <x v="2"/>
    <x v="2"/>
    <x v="2"/>
    <x v="3"/>
    <x v="3"/>
    <x v="12"/>
    <x v="2"/>
    <x v="3"/>
    <x v="14"/>
  </r>
  <r>
    <x v="7"/>
    <x v="0"/>
    <x v="0"/>
    <x v="12"/>
    <x v="14"/>
    <x v="12"/>
    <x v="2"/>
    <x v="2"/>
    <x v="2"/>
    <x v="2"/>
    <x v="2"/>
    <x v="3"/>
    <x v="3"/>
    <x v="12"/>
    <x v="2"/>
    <x v="3"/>
    <x v="14"/>
  </r>
  <r>
    <x v="7"/>
    <x v="0"/>
    <x v="0"/>
    <x v="11"/>
    <x v="14"/>
    <x v="12"/>
    <x v="2"/>
    <x v="2"/>
    <x v="2"/>
    <x v="2"/>
    <x v="2"/>
    <x v="3"/>
    <x v="3"/>
    <x v="12"/>
    <x v="2"/>
    <x v="3"/>
    <x v="14"/>
  </r>
  <r>
    <x v="8"/>
    <x v="0"/>
    <x v="0"/>
    <x v="11"/>
    <x v="15"/>
    <x v="13"/>
    <x v="2"/>
    <x v="2"/>
    <x v="2"/>
    <x v="2"/>
    <x v="2"/>
    <x v="3"/>
    <x v="3"/>
    <x v="13"/>
    <x v="2"/>
    <x v="6"/>
    <x v="15"/>
  </r>
  <r>
    <x v="8"/>
    <x v="0"/>
    <x v="0"/>
    <x v="11"/>
    <x v="15"/>
    <x v="13"/>
    <x v="2"/>
    <x v="2"/>
    <x v="2"/>
    <x v="2"/>
    <x v="2"/>
    <x v="3"/>
    <x v="3"/>
    <x v="13"/>
    <x v="2"/>
    <x v="6"/>
    <x v="15"/>
  </r>
  <r>
    <x v="8"/>
    <x v="0"/>
    <x v="0"/>
    <x v="11"/>
    <x v="15"/>
    <x v="13"/>
    <x v="2"/>
    <x v="2"/>
    <x v="2"/>
    <x v="2"/>
    <x v="2"/>
    <x v="3"/>
    <x v="3"/>
    <x v="13"/>
    <x v="2"/>
    <x v="6"/>
    <x v="15"/>
  </r>
  <r>
    <x v="8"/>
    <x v="0"/>
    <x v="0"/>
    <x v="11"/>
    <x v="15"/>
    <x v="13"/>
    <x v="2"/>
    <x v="2"/>
    <x v="2"/>
    <x v="2"/>
    <x v="2"/>
    <x v="3"/>
    <x v="3"/>
    <x v="13"/>
    <x v="2"/>
    <x v="6"/>
    <x v="15"/>
  </r>
  <r>
    <x v="8"/>
    <x v="0"/>
    <x v="0"/>
    <x v="11"/>
    <x v="15"/>
    <x v="13"/>
    <x v="2"/>
    <x v="2"/>
    <x v="2"/>
    <x v="2"/>
    <x v="2"/>
    <x v="3"/>
    <x v="3"/>
    <x v="13"/>
    <x v="2"/>
    <x v="6"/>
    <x v="15"/>
  </r>
  <r>
    <x v="8"/>
    <x v="0"/>
    <x v="0"/>
    <x v="11"/>
    <x v="15"/>
    <x v="13"/>
    <x v="2"/>
    <x v="2"/>
    <x v="2"/>
    <x v="2"/>
    <x v="2"/>
    <x v="3"/>
    <x v="3"/>
    <x v="13"/>
    <x v="2"/>
    <x v="6"/>
    <x v="15"/>
  </r>
  <r>
    <x v="8"/>
    <x v="0"/>
    <x v="0"/>
    <x v="13"/>
    <x v="16"/>
    <x v="14"/>
    <x v="2"/>
    <x v="2"/>
    <x v="2"/>
    <x v="2"/>
    <x v="2"/>
    <x v="3"/>
    <x v="3"/>
    <x v="14"/>
    <x v="2"/>
    <x v="3"/>
    <x v="16"/>
  </r>
  <r>
    <x v="8"/>
    <x v="0"/>
    <x v="0"/>
    <x v="13"/>
    <x v="17"/>
    <x v="15"/>
    <x v="2"/>
    <x v="2"/>
    <x v="2"/>
    <x v="2"/>
    <x v="2"/>
    <x v="3"/>
    <x v="3"/>
    <x v="15"/>
    <x v="2"/>
    <x v="3"/>
    <x v="17"/>
  </r>
  <r>
    <x v="9"/>
    <x v="0"/>
    <x v="0"/>
    <x v="14"/>
    <x v="18"/>
    <x v="10"/>
    <x v="2"/>
    <x v="2"/>
    <x v="2"/>
    <x v="2"/>
    <x v="2"/>
    <x v="3"/>
    <x v="3"/>
    <x v="10"/>
    <x v="2"/>
    <x v="6"/>
    <x v="18"/>
  </r>
  <r>
    <x v="9"/>
    <x v="0"/>
    <x v="0"/>
    <x v="15"/>
    <x v="0"/>
    <x v="13"/>
    <x v="2"/>
    <x v="2"/>
    <x v="2"/>
    <x v="2"/>
    <x v="2"/>
    <x v="3"/>
    <x v="3"/>
    <x v="13"/>
    <x v="2"/>
    <x v="6"/>
    <x v="19"/>
  </r>
  <r>
    <x v="9"/>
    <x v="0"/>
    <x v="0"/>
    <x v="11"/>
    <x v="15"/>
    <x v="13"/>
    <x v="2"/>
    <x v="2"/>
    <x v="2"/>
    <x v="2"/>
    <x v="2"/>
    <x v="3"/>
    <x v="3"/>
    <x v="13"/>
    <x v="2"/>
    <x v="6"/>
    <x v="15"/>
  </r>
  <r>
    <x v="9"/>
    <x v="0"/>
    <x v="0"/>
    <x v="10"/>
    <x v="16"/>
    <x v="16"/>
    <x v="2"/>
    <x v="2"/>
    <x v="2"/>
    <x v="2"/>
    <x v="2"/>
    <x v="3"/>
    <x v="3"/>
    <x v="16"/>
    <x v="2"/>
    <x v="3"/>
    <x v="16"/>
  </r>
  <r>
    <x v="9"/>
    <x v="5"/>
    <x v="0"/>
    <x v="0"/>
    <x v="19"/>
    <x v="17"/>
    <x v="2"/>
    <x v="2"/>
    <x v="2"/>
    <x v="2"/>
    <x v="3"/>
    <x v="3"/>
    <x v="4"/>
    <x v="17"/>
    <x v="3"/>
    <x v="4"/>
    <x v="20"/>
  </r>
  <r>
    <x v="10"/>
    <x v="0"/>
    <x v="0"/>
    <x v="16"/>
    <x v="20"/>
    <x v="18"/>
    <x v="2"/>
    <x v="2"/>
    <x v="2"/>
    <x v="2"/>
    <x v="2"/>
    <x v="3"/>
    <x v="3"/>
    <x v="18"/>
    <x v="2"/>
    <x v="3"/>
    <x v="21"/>
  </r>
  <r>
    <x v="10"/>
    <x v="0"/>
    <x v="0"/>
    <x v="17"/>
    <x v="20"/>
    <x v="19"/>
    <x v="2"/>
    <x v="2"/>
    <x v="2"/>
    <x v="2"/>
    <x v="2"/>
    <x v="3"/>
    <x v="3"/>
    <x v="19"/>
    <x v="2"/>
    <x v="3"/>
    <x v="21"/>
  </r>
  <r>
    <x v="10"/>
    <x v="0"/>
    <x v="0"/>
    <x v="18"/>
    <x v="20"/>
    <x v="19"/>
    <x v="2"/>
    <x v="2"/>
    <x v="2"/>
    <x v="2"/>
    <x v="2"/>
    <x v="3"/>
    <x v="3"/>
    <x v="19"/>
    <x v="2"/>
    <x v="3"/>
    <x v="21"/>
  </r>
  <r>
    <x v="10"/>
    <x v="6"/>
    <x v="0"/>
    <x v="0"/>
    <x v="5"/>
    <x v="5"/>
    <x v="2"/>
    <x v="2"/>
    <x v="2"/>
    <x v="2"/>
    <x v="3"/>
    <x v="3"/>
    <x v="4"/>
    <x v="5"/>
    <x v="3"/>
    <x v="4"/>
    <x v="5"/>
  </r>
  <r>
    <x v="10"/>
    <x v="0"/>
    <x v="0"/>
    <x v="19"/>
    <x v="21"/>
    <x v="20"/>
    <x v="2"/>
    <x v="2"/>
    <x v="2"/>
    <x v="2"/>
    <x v="2"/>
    <x v="3"/>
    <x v="3"/>
    <x v="20"/>
    <x v="2"/>
    <x v="3"/>
    <x v="22"/>
  </r>
  <r>
    <x v="10"/>
    <x v="0"/>
    <x v="0"/>
    <x v="20"/>
    <x v="20"/>
    <x v="21"/>
    <x v="2"/>
    <x v="2"/>
    <x v="2"/>
    <x v="2"/>
    <x v="2"/>
    <x v="3"/>
    <x v="3"/>
    <x v="21"/>
    <x v="2"/>
    <x v="3"/>
    <x v="21"/>
  </r>
  <r>
    <x v="10"/>
    <x v="0"/>
    <x v="0"/>
    <x v="21"/>
    <x v="22"/>
    <x v="14"/>
    <x v="2"/>
    <x v="2"/>
    <x v="2"/>
    <x v="2"/>
    <x v="2"/>
    <x v="3"/>
    <x v="3"/>
    <x v="14"/>
    <x v="2"/>
    <x v="3"/>
    <x v="23"/>
  </r>
  <r>
    <x v="10"/>
    <x v="0"/>
    <x v="0"/>
    <x v="22"/>
    <x v="22"/>
    <x v="14"/>
    <x v="2"/>
    <x v="2"/>
    <x v="2"/>
    <x v="2"/>
    <x v="2"/>
    <x v="3"/>
    <x v="3"/>
    <x v="14"/>
    <x v="2"/>
    <x v="3"/>
    <x v="23"/>
  </r>
  <r>
    <x v="10"/>
    <x v="0"/>
    <x v="0"/>
    <x v="23"/>
    <x v="20"/>
    <x v="14"/>
    <x v="2"/>
    <x v="2"/>
    <x v="2"/>
    <x v="2"/>
    <x v="2"/>
    <x v="3"/>
    <x v="3"/>
    <x v="14"/>
    <x v="2"/>
    <x v="3"/>
    <x v="21"/>
  </r>
  <r>
    <x v="10"/>
    <x v="0"/>
    <x v="0"/>
    <x v="24"/>
    <x v="23"/>
    <x v="15"/>
    <x v="2"/>
    <x v="2"/>
    <x v="2"/>
    <x v="2"/>
    <x v="2"/>
    <x v="3"/>
    <x v="3"/>
    <x v="15"/>
    <x v="2"/>
    <x v="3"/>
    <x v="24"/>
  </r>
  <r>
    <x v="10"/>
    <x v="0"/>
    <x v="0"/>
    <x v="25"/>
    <x v="24"/>
    <x v="22"/>
    <x v="2"/>
    <x v="2"/>
    <x v="2"/>
    <x v="2"/>
    <x v="2"/>
    <x v="3"/>
    <x v="3"/>
    <x v="22"/>
    <x v="2"/>
    <x v="3"/>
    <x v="25"/>
  </r>
  <r>
    <x v="10"/>
    <x v="0"/>
    <x v="0"/>
    <x v="26"/>
    <x v="25"/>
    <x v="23"/>
    <x v="2"/>
    <x v="2"/>
    <x v="2"/>
    <x v="2"/>
    <x v="2"/>
    <x v="3"/>
    <x v="3"/>
    <x v="23"/>
    <x v="2"/>
    <x v="3"/>
    <x v="26"/>
  </r>
  <r>
    <x v="10"/>
    <x v="0"/>
    <x v="0"/>
    <x v="23"/>
    <x v="20"/>
    <x v="16"/>
    <x v="2"/>
    <x v="2"/>
    <x v="2"/>
    <x v="2"/>
    <x v="2"/>
    <x v="3"/>
    <x v="3"/>
    <x v="16"/>
    <x v="2"/>
    <x v="3"/>
    <x v="21"/>
  </r>
  <r>
    <x v="10"/>
    <x v="0"/>
    <x v="0"/>
    <x v="14"/>
    <x v="0"/>
    <x v="24"/>
    <x v="2"/>
    <x v="2"/>
    <x v="2"/>
    <x v="2"/>
    <x v="2"/>
    <x v="3"/>
    <x v="3"/>
    <x v="24"/>
    <x v="2"/>
    <x v="6"/>
    <x v="19"/>
  </r>
  <r>
    <x v="10"/>
    <x v="0"/>
    <x v="0"/>
    <x v="27"/>
    <x v="26"/>
    <x v="25"/>
    <x v="2"/>
    <x v="2"/>
    <x v="2"/>
    <x v="2"/>
    <x v="2"/>
    <x v="3"/>
    <x v="3"/>
    <x v="25"/>
    <x v="2"/>
    <x v="3"/>
    <x v="27"/>
  </r>
  <r>
    <x v="11"/>
    <x v="7"/>
    <x v="0"/>
    <x v="0"/>
    <x v="27"/>
    <x v="20"/>
    <x v="2"/>
    <x v="2"/>
    <x v="2"/>
    <x v="2"/>
    <x v="3"/>
    <x v="3"/>
    <x v="4"/>
    <x v="20"/>
    <x v="3"/>
    <x v="4"/>
    <x v="28"/>
  </r>
  <r>
    <x v="11"/>
    <x v="0"/>
    <x v="0"/>
    <x v="19"/>
    <x v="21"/>
    <x v="20"/>
    <x v="2"/>
    <x v="2"/>
    <x v="2"/>
    <x v="2"/>
    <x v="2"/>
    <x v="3"/>
    <x v="3"/>
    <x v="20"/>
    <x v="2"/>
    <x v="3"/>
    <x v="22"/>
  </r>
  <r>
    <x v="11"/>
    <x v="0"/>
    <x v="0"/>
    <x v="28"/>
    <x v="28"/>
    <x v="26"/>
    <x v="2"/>
    <x v="2"/>
    <x v="2"/>
    <x v="2"/>
    <x v="2"/>
    <x v="3"/>
    <x v="3"/>
    <x v="26"/>
    <x v="2"/>
    <x v="6"/>
    <x v="29"/>
  </r>
  <r>
    <x v="11"/>
    <x v="0"/>
    <x v="0"/>
    <x v="28"/>
    <x v="28"/>
    <x v="26"/>
    <x v="2"/>
    <x v="2"/>
    <x v="2"/>
    <x v="2"/>
    <x v="2"/>
    <x v="3"/>
    <x v="3"/>
    <x v="26"/>
    <x v="2"/>
    <x v="6"/>
    <x v="29"/>
  </r>
  <r>
    <x v="11"/>
    <x v="0"/>
    <x v="0"/>
    <x v="12"/>
    <x v="28"/>
    <x v="26"/>
    <x v="2"/>
    <x v="2"/>
    <x v="2"/>
    <x v="2"/>
    <x v="2"/>
    <x v="3"/>
    <x v="3"/>
    <x v="26"/>
    <x v="2"/>
    <x v="6"/>
    <x v="29"/>
  </r>
  <r>
    <x v="11"/>
    <x v="0"/>
    <x v="0"/>
    <x v="28"/>
    <x v="28"/>
    <x v="27"/>
    <x v="2"/>
    <x v="2"/>
    <x v="2"/>
    <x v="2"/>
    <x v="2"/>
    <x v="3"/>
    <x v="3"/>
    <x v="27"/>
    <x v="2"/>
    <x v="6"/>
    <x v="29"/>
  </r>
  <r>
    <x v="11"/>
    <x v="0"/>
    <x v="0"/>
    <x v="28"/>
    <x v="28"/>
    <x v="27"/>
    <x v="2"/>
    <x v="2"/>
    <x v="2"/>
    <x v="2"/>
    <x v="2"/>
    <x v="3"/>
    <x v="3"/>
    <x v="27"/>
    <x v="2"/>
    <x v="6"/>
    <x v="29"/>
  </r>
  <r>
    <x v="11"/>
    <x v="0"/>
    <x v="0"/>
    <x v="18"/>
    <x v="29"/>
    <x v="28"/>
    <x v="2"/>
    <x v="2"/>
    <x v="2"/>
    <x v="2"/>
    <x v="2"/>
    <x v="3"/>
    <x v="3"/>
    <x v="28"/>
    <x v="2"/>
    <x v="2"/>
    <x v="30"/>
  </r>
  <r>
    <x v="11"/>
    <x v="8"/>
    <x v="0"/>
    <x v="0"/>
    <x v="30"/>
    <x v="29"/>
    <x v="2"/>
    <x v="2"/>
    <x v="2"/>
    <x v="2"/>
    <x v="3"/>
    <x v="3"/>
    <x v="4"/>
    <x v="29"/>
    <x v="3"/>
    <x v="7"/>
    <x v="31"/>
  </r>
  <r>
    <x v="12"/>
    <x v="0"/>
    <x v="0"/>
    <x v="2"/>
    <x v="2"/>
    <x v="2"/>
    <x v="2"/>
    <x v="3"/>
    <x v="2"/>
    <x v="2"/>
    <x v="2"/>
    <x v="2"/>
    <x v="2"/>
    <x v="2"/>
    <x v="2"/>
    <x v="2"/>
    <x v="2"/>
  </r>
  <r>
    <x v="13"/>
    <x v="0"/>
    <x v="0"/>
    <x v="29"/>
    <x v="31"/>
    <x v="30"/>
    <x v="2"/>
    <x v="3"/>
    <x v="2"/>
    <x v="2"/>
    <x v="2"/>
    <x v="2"/>
    <x v="2"/>
    <x v="30"/>
    <x v="2"/>
    <x v="2"/>
    <x v="32"/>
  </r>
  <r>
    <x v="14"/>
    <x v="9"/>
    <x v="0"/>
    <x v="0"/>
    <x v="32"/>
    <x v="26"/>
    <x v="2"/>
    <x v="3"/>
    <x v="2"/>
    <x v="2"/>
    <x v="3"/>
    <x v="3"/>
    <x v="4"/>
    <x v="26"/>
    <x v="3"/>
    <x v="4"/>
    <x v="33"/>
  </r>
  <r>
    <x v="14"/>
    <x v="10"/>
    <x v="0"/>
    <x v="0"/>
    <x v="32"/>
    <x v="26"/>
    <x v="2"/>
    <x v="3"/>
    <x v="2"/>
    <x v="2"/>
    <x v="3"/>
    <x v="3"/>
    <x v="4"/>
    <x v="26"/>
    <x v="3"/>
    <x v="4"/>
    <x v="33"/>
  </r>
  <r>
    <x v="14"/>
    <x v="11"/>
    <x v="0"/>
    <x v="0"/>
    <x v="32"/>
    <x v="27"/>
    <x v="2"/>
    <x v="3"/>
    <x v="2"/>
    <x v="2"/>
    <x v="3"/>
    <x v="3"/>
    <x v="4"/>
    <x v="27"/>
    <x v="3"/>
    <x v="4"/>
    <x v="33"/>
  </r>
  <r>
    <x v="14"/>
    <x v="0"/>
    <x v="0"/>
    <x v="30"/>
    <x v="33"/>
    <x v="4"/>
    <x v="2"/>
    <x v="3"/>
    <x v="2"/>
    <x v="2"/>
    <x v="2"/>
    <x v="3"/>
    <x v="3"/>
    <x v="4"/>
    <x v="2"/>
    <x v="6"/>
    <x v="34"/>
  </r>
  <r>
    <x v="14"/>
    <x v="0"/>
    <x v="0"/>
    <x v="31"/>
    <x v="34"/>
    <x v="4"/>
    <x v="2"/>
    <x v="3"/>
    <x v="2"/>
    <x v="2"/>
    <x v="2"/>
    <x v="3"/>
    <x v="3"/>
    <x v="4"/>
    <x v="2"/>
    <x v="6"/>
    <x v="35"/>
  </r>
  <r>
    <x v="15"/>
    <x v="11"/>
    <x v="2"/>
    <x v="0"/>
    <x v="0"/>
    <x v="31"/>
    <x v="2"/>
    <x v="3"/>
    <x v="2"/>
    <x v="2"/>
    <x v="3"/>
    <x v="3"/>
    <x v="4"/>
    <x v="31"/>
    <x v="3"/>
    <x v="4"/>
    <x v="19"/>
  </r>
  <r>
    <x v="15"/>
    <x v="11"/>
    <x v="2"/>
    <x v="0"/>
    <x v="0"/>
    <x v="31"/>
    <x v="2"/>
    <x v="3"/>
    <x v="2"/>
    <x v="2"/>
    <x v="3"/>
    <x v="3"/>
    <x v="4"/>
    <x v="31"/>
    <x v="3"/>
    <x v="4"/>
    <x v="19"/>
  </r>
  <r>
    <x v="15"/>
    <x v="0"/>
    <x v="0"/>
    <x v="12"/>
    <x v="15"/>
    <x v="13"/>
    <x v="2"/>
    <x v="3"/>
    <x v="2"/>
    <x v="2"/>
    <x v="2"/>
    <x v="3"/>
    <x v="3"/>
    <x v="13"/>
    <x v="2"/>
    <x v="6"/>
    <x v="15"/>
  </r>
  <r>
    <x v="15"/>
    <x v="0"/>
    <x v="0"/>
    <x v="12"/>
    <x v="15"/>
    <x v="13"/>
    <x v="2"/>
    <x v="3"/>
    <x v="2"/>
    <x v="2"/>
    <x v="2"/>
    <x v="3"/>
    <x v="3"/>
    <x v="13"/>
    <x v="2"/>
    <x v="6"/>
    <x v="15"/>
  </r>
  <r>
    <x v="16"/>
    <x v="0"/>
    <x v="0"/>
    <x v="7"/>
    <x v="35"/>
    <x v="7"/>
    <x v="2"/>
    <x v="3"/>
    <x v="2"/>
    <x v="2"/>
    <x v="2"/>
    <x v="4"/>
    <x v="5"/>
    <x v="7"/>
    <x v="2"/>
    <x v="5"/>
    <x v="36"/>
  </r>
  <r>
    <x v="17"/>
    <x v="0"/>
    <x v="0"/>
    <x v="32"/>
    <x v="36"/>
    <x v="7"/>
    <x v="2"/>
    <x v="3"/>
    <x v="2"/>
    <x v="2"/>
    <x v="2"/>
    <x v="4"/>
    <x v="5"/>
    <x v="7"/>
    <x v="2"/>
    <x v="5"/>
    <x v="37"/>
  </r>
  <r>
    <x v="17"/>
    <x v="0"/>
    <x v="0"/>
    <x v="33"/>
    <x v="37"/>
    <x v="32"/>
    <x v="2"/>
    <x v="3"/>
    <x v="2"/>
    <x v="2"/>
    <x v="2"/>
    <x v="3"/>
    <x v="3"/>
    <x v="32"/>
    <x v="2"/>
    <x v="3"/>
    <x v="38"/>
  </r>
  <r>
    <x v="18"/>
    <x v="0"/>
    <x v="0"/>
    <x v="6"/>
    <x v="38"/>
    <x v="33"/>
    <x v="2"/>
    <x v="3"/>
    <x v="2"/>
    <x v="2"/>
    <x v="2"/>
    <x v="4"/>
    <x v="5"/>
    <x v="33"/>
    <x v="2"/>
    <x v="5"/>
    <x v="39"/>
  </r>
  <r>
    <x v="19"/>
    <x v="0"/>
    <x v="0"/>
    <x v="27"/>
    <x v="39"/>
    <x v="34"/>
    <x v="2"/>
    <x v="3"/>
    <x v="2"/>
    <x v="2"/>
    <x v="2"/>
    <x v="3"/>
    <x v="3"/>
    <x v="34"/>
    <x v="2"/>
    <x v="3"/>
    <x v="40"/>
  </r>
  <r>
    <x v="19"/>
    <x v="0"/>
    <x v="0"/>
    <x v="34"/>
    <x v="0"/>
    <x v="35"/>
    <x v="2"/>
    <x v="3"/>
    <x v="2"/>
    <x v="2"/>
    <x v="2"/>
    <x v="3"/>
    <x v="3"/>
    <x v="35"/>
    <x v="2"/>
    <x v="2"/>
    <x v="19"/>
  </r>
  <r>
    <x v="19"/>
    <x v="0"/>
    <x v="0"/>
    <x v="35"/>
    <x v="0"/>
    <x v="32"/>
    <x v="2"/>
    <x v="3"/>
    <x v="2"/>
    <x v="2"/>
    <x v="2"/>
    <x v="3"/>
    <x v="3"/>
    <x v="32"/>
    <x v="2"/>
    <x v="2"/>
    <x v="19"/>
  </r>
  <r>
    <x v="19"/>
    <x v="0"/>
    <x v="0"/>
    <x v="30"/>
    <x v="33"/>
    <x v="4"/>
    <x v="2"/>
    <x v="3"/>
    <x v="2"/>
    <x v="2"/>
    <x v="2"/>
    <x v="3"/>
    <x v="3"/>
    <x v="4"/>
    <x v="2"/>
    <x v="6"/>
    <x v="34"/>
  </r>
  <r>
    <x v="19"/>
    <x v="0"/>
    <x v="0"/>
    <x v="25"/>
    <x v="34"/>
    <x v="4"/>
    <x v="2"/>
    <x v="3"/>
    <x v="2"/>
    <x v="2"/>
    <x v="2"/>
    <x v="3"/>
    <x v="3"/>
    <x v="4"/>
    <x v="2"/>
    <x v="6"/>
    <x v="35"/>
  </r>
  <r>
    <x v="20"/>
    <x v="12"/>
    <x v="0"/>
    <x v="0"/>
    <x v="40"/>
    <x v="36"/>
    <x v="2"/>
    <x v="3"/>
    <x v="2"/>
    <x v="2"/>
    <x v="3"/>
    <x v="5"/>
    <x v="6"/>
    <x v="36"/>
    <x v="4"/>
    <x v="8"/>
    <x v="41"/>
  </r>
  <r>
    <x v="21"/>
    <x v="0"/>
    <x v="0"/>
    <x v="36"/>
    <x v="41"/>
    <x v="35"/>
    <x v="2"/>
    <x v="3"/>
    <x v="2"/>
    <x v="2"/>
    <x v="2"/>
    <x v="3"/>
    <x v="3"/>
    <x v="35"/>
    <x v="2"/>
    <x v="3"/>
    <x v="42"/>
  </r>
  <r>
    <x v="22"/>
    <x v="0"/>
    <x v="0"/>
    <x v="37"/>
    <x v="42"/>
    <x v="8"/>
    <x v="2"/>
    <x v="3"/>
    <x v="2"/>
    <x v="2"/>
    <x v="2"/>
    <x v="3"/>
    <x v="3"/>
    <x v="8"/>
    <x v="2"/>
    <x v="6"/>
    <x v="43"/>
  </r>
  <r>
    <x v="22"/>
    <x v="0"/>
    <x v="0"/>
    <x v="8"/>
    <x v="43"/>
    <x v="8"/>
    <x v="2"/>
    <x v="3"/>
    <x v="2"/>
    <x v="2"/>
    <x v="2"/>
    <x v="3"/>
    <x v="3"/>
    <x v="8"/>
    <x v="2"/>
    <x v="6"/>
    <x v="44"/>
  </r>
  <r>
    <x v="22"/>
    <x v="0"/>
    <x v="0"/>
    <x v="37"/>
    <x v="42"/>
    <x v="8"/>
    <x v="2"/>
    <x v="3"/>
    <x v="2"/>
    <x v="2"/>
    <x v="2"/>
    <x v="3"/>
    <x v="3"/>
    <x v="8"/>
    <x v="2"/>
    <x v="6"/>
    <x v="43"/>
  </r>
  <r>
    <x v="22"/>
    <x v="0"/>
    <x v="0"/>
    <x v="38"/>
    <x v="44"/>
    <x v="13"/>
    <x v="2"/>
    <x v="3"/>
    <x v="2"/>
    <x v="2"/>
    <x v="2"/>
    <x v="3"/>
    <x v="3"/>
    <x v="13"/>
    <x v="2"/>
    <x v="6"/>
    <x v="45"/>
  </r>
  <r>
    <x v="22"/>
    <x v="13"/>
    <x v="0"/>
    <x v="0"/>
    <x v="32"/>
    <x v="27"/>
    <x v="2"/>
    <x v="3"/>
    <x v="2"/>
    <x v="2"/>
    <x v="3"/>
    <x v="3"/>
    <x v="4"/>
    <x v="27"/>
    <x v="3"/>
    <x v="4"/>
    <x v="33"/>
  </r>
  <r>
    <x v="22"/>
    <x v="10"/>
    <x v="0"/>
    <x v="0"/>
    <x v="45"/>
    <x v="36"/>
    <x v="2"/>
    <x v="3"/>
    <x v="2"/>
    <x v="2"/>
    <x v="3"/>
    <x v="5"/>
    <x v="6"/>
    <x v="36"/>
    <x v="4"/>
    <x v="8"/>
    <x v="46"/>
  </r>
  <r>
    <x v="22"/>
    <x v="10"/>
    <x v="0"/>
    <x v="0"/>
    <x v="45"/>
    <x v="36"/>
    <x v="2"/>
    <x v="3"/>
    <x v="2"/>
    <x v="2"/>
    <x v="3"/>
    <x v="5"/>
    <x v="6"/>
    <x v="36"/>
    <x v="4"/>
    <x v="8"/>
    <x v="46"/>
  </r>
  <r>
    <x v="23"/>
    <x v="0"/>
    <x v="0"/>
    <x v="27"/>
    <x v="46"/>
    <x v="34"/>
    <x v="2"/>
    <x v="4"/>
    <x v="2"/>
    <x v="2"/>
    <x v="2"/>
    <x v="3"/>
    <x v="3"/>
    <x v="34"/>
    <x v="2"/>
    <x v="3"/>
    <x v="47"/>
  </r>
  <r>
    <x v="23"/>
    <x v="0"/>
    <x v="0"/>
    <x v="2"/>
    <x v="2"/>
    <x v="2"/>
    <x v="2"/>
    <x v="4"/>
    <x v="2"/>
    <x v="2"/>
    <x v="2"/>
    <x v="2"/>
    <x v="2"/>
    <x v="2"/>
    <x v="2"/>
    <x v="2"/>
    <x v="2"/>
  </r>
  <r>
    <x v="24"/>
    <x v="0"/>
    <x v="0"/>
    <x v="39"/>
    <x v="47"/>
    <x v="36"/>
    <x v="2"/>
    <x v="4"/>
    <x v="2"/>
    <x v="2"/>
    <x v="2"/>
    <x v="5"/>
    <x v="6"/>
    <x v="36"/>
    <x v="2"/>
    <x v="8"/>
    <x v="48"/>
  </r>
  <r>
    <x v="25"/>
    <x v="0"/>
    <x v="0"/>
    <x v="40"/>
    <x v="48"/>
    <x v="37"/>
    <x v="2"/>
    <x v="4"/>
    <x v="2"/>
    <x v="2"/>
    <x v="2"/>
    <x v="3"/>
    <x v="3"/>
    <x v="37"/>
    <x v="2"/>
    <x v="3"/>
    <x v="49"/>
  </r>
  <r>
    <x v="25"/>
    <x v="0"/>
    <x v="0"/>
    <x v="41"/>
    <x v="49"/>
    <x v="38"/>
    <x v="2"/>
    <x v="4"/>
    <x v="2"/>
    <x v="2"/>
    <x v="2"/>
    <x v="3"/>
    <x v="3"/>
    <x v="38"/>
    <x v="2"/>
    <x v="3"/>
    <x v="50"/>
  </r>
  <r>
    <x v="25"/>
    <x v="0"/>
    <x v="0"/>
    <x v="42"/>
    <x v="50"/>
    <x v="38"/>
    <x v="2"/>
    <x v="4"/>
    <x v="2"/>
    <x v="2"/>
    <x v="2"/>
    <x v="3"/>
    <x v="3"/>
    <x v="38"/>
    <x v="2"/>
    <x v="3"/>
    <x v="51"/>
  </r>
  <r>
    <x v="25"/>
    <x v="0"/>
    <x v="0"/>
    <x v="43"/>
    <x v="51"/>
    <x v="38"/>
    <x v="2"/>
    <x v="4"/>
    <x v="2"/>
    <x v="2"/>
    <x v="2"/>
    <x v="3"/>
    <x v="3"/>
    <x v="38"/>
    <x v="2"/>
    <x v="3"/>
    <x v="52"/>
  </r>
  <r>
    <x v="26"/>
    <x v="0"/>
    <x v="0"/>
    <x v="27"/>
    <x v="52"/>
    <x v="34"/>
    <x v="2"/>
    <x v="4"/>
    <x v="2"/>
    <x v="2"/>
    <x v="2"/>
    <x v="3"/>
    <x v="3"/>
    <x v="34"/>
    <x v="2"/>
    <x v="3"/>
    <x v="53"/>
  </r>
  <r>
    <x v="26"/>
    <x v="0"/>
    <x v="0"/>
    <x v="44"/>
    <x v="53"/>
    <x v="32"/>
    <x v="2"/>
    <x v="4"/>
    <x v="2"/>
    <x v="2"/>
    <x v="2"/>
    <x v="3"/>
    <x v="3"/>
    <x v="32"/>
    <x v="2"/>
    <x v="3"/>
    <x v="54"/>
  </r>
  <r>
    <x v="26"/>
    <x v="11"/>
    <x v="0"/>
    <x v="0"/>
    <x v="45"/>
    <x v="36"/>
    <x v="2"/>
    <x v="4"/>
    <x v="2"/>
    <x v="2"/>
    <x v="3"/>
    <x v="5"/>
    <x v="6"/>
    <x v="36"/>
    <x v="4"/>
    <x v="8"/>
    <x v="46"/>
  </r>
  <r>
    <x v="27"/>
    <x v="0"/>
    <x v="0"/>
    <x v="45"/>
    <x v="54"/>
    <x v="39"/>
    <x v="2"/>
    <x v="4"/>
    <x v="2"/>
    <x v="2"/>
    <x v="2"/>
    <x v="3"/>
    <x v="3"/>
    <x v="39"/>
    <x v="2"/>
    <x v="2"/>
    <x v="55"/>
  </r>
  <r>
    <x v="28"/>
    <x v="0"/>
    <x v="0"/>
    <x v="46"/>
    <x v="55"/>
    <x v="40"/>
    <x v="2"/>
    <x v="4"/>
    <x v="2"/>
    <x v="2"/>
    <x v="2"/>
    <x v="3"/>
    <x v="3"/>
    <x v="40"/>
    <x v="2"/>
    <x v="3"/>
    <x v="56"/>
  </r>
  <r>
    <x v="29"/>
    <x v="0"/>
    <x v="0"/>
    <x v="47"/>
    <x v="56"/>
    <x v="7"/>
    <x v="2"/>
    <x v="4"/>
    <x v="2"/>
    <x v="2"/>
    <x v="2"/>
    <x v="4"/>
    <x v="5"/>
    <x v="7"/>
    <x v="2"/>
    <x v="5"/>
    <x v="57"/>
  </r>
  <r>
    <x v="29"/>
    <x v="0"/>
    <x v="0"/>
    <x v="48"/>
    <x v="57"/>
    <x v="7"/>
    <x v="2"/>
    <x v="4"/>
    <x v="2"/>
    <x v="2"/>
    <x v="2"/>
    <x v="4"/>
    <x v="5"/>
    <x v="7"/>
    <x v="2"/>
    <x v="5"/>
    <x v="58"/>
  </r>
  <r>
    <x v="29"/>
    <x v="0"/>
    <x v="0"/>
    <x v="49"/>
    <x v="58"/>
    <x v="32"/>
    <x v="2"/>
    <x v="4"/>
    <x v="2"/>
    <x v="2"/>
    <x v="2"/>
    <x v="3"/>
    <x v="3"/>
    <x v="32"/>
    <x v="2"/>
    <x v="3"/>
    <x v="59"/>
  </r>
  <r>
    <x v="30"/>
    <x v="0"/>
    <x v="0"/>
    <x v="27"/>
    <x v="59"/>
    <x v="8"/>
    <x v="2"/>
    <x v="4"/>
    <x v="2"/>
    <x v="2"/>
    <x v="2"/>
    <x v="3"/>
    <x v="3"/>
    <x v="8"/>
    <x v="2"/>
    <x v="6"/>
    <x v="60"/>
  </r>
  <r>
    <x v="30"/>
    <x v="14"/>
    <x v="0"/>
    <x v="0"/>
    <x v="45"/>
    <x v="36"/>
    <x v="2"/>
    <x v="4"/>
    <x v="2"/>
    <x v="2"/>
    <x v="3"/>
    <x v="5"/>
    <x v="6"/>
    <x v="36"/>
    <x v="4"/>
    <x v="8"/>
    <x v="46"/>
  </r>
  <r>
    <x v="30"/>
    <x v="15"/>
    <x v="0"/>
    <x v="0"/>
    <x v="60"/>
    <x v="36"/>
    <x v="2"/>
    <x v="4"/>
    <x v="2"/>
    <x v="2"/>
    <x v="3"/>
    <x v="5"/>
    <x v="6"/>
    <x v="36"/>
    <x v="4"/>
    <x v="8"/>
    <x v="61"/>
  </r>
  <r>
    <x v="30"/>
    <x v="16"/>
    <x v="0"/>
    <x v="0"/>
    <x v="0"/>
    <x v="41"/>
    <x v="2"/>
    <x v="4"/>
    <x v="2"/>
    <x v="2"/>
    <x v="3"/>
    <x v="2"/>
    <x v="2"/>
    <x v="41"/>
    <x v="3"/>
    <x v="9"/>
    <x v="19"/>
  </r>
  <r>
    <x v="31"/>
    <x v="0"/>
    <x v="0"/>
    <x v="46"/>
    <x v="52"/>
    <x v="34"/>
    <x v="2"/>
    <x v="4"/>
    <x v="2"/>
    <x v="2"/>
    <x v="2"/>
    <x v="3"/>
    <x v="3"/>
    <x v="34"/>
    <x v="2"/>
    <x v="3"/>
    <x v="53"/>
  </r>
  <r>
    <x v="31"/>
    <x v="0"/>
    <x v="0"/>
    <x v="50"/>
    <x v="52"/>
    <x v="34"/>
    <x v="2"/>
    <x v="4"/>
    <x v="2"/>
    <x v="2"/>
    <x v="2"/>
    <x v="3"/>
    <x v="3"/>
    <x v="34"/>
    <x v="2"/>
    <x v="3"/>
    <x v="53"/>
  </r>
  <r>
    <x v="31"/>
    <x v="14"/>
    <x v="0"/>
    <x v="0"/>
    <x v="45"/>
    <x v="36"/>
    <x v="2"/>
    <x v="4"/>
    <x v="2"/>
    <x v="2"/>
    <x v="3"/>
    <x v="5"/>
    <x v="6"/>
    <x v="36"/>
    <x v="4"/>
    <x v="8"/>
    <x v="46"/>
  </r>
  <r>
    <x v="32"/>
    <x v="0"/>
    <x v="0"/>
    <x v="51"/>
    <x v="61"/>
    <x v="42"/>
    <x v="2"/>
    <x v="4"/>
    <x v="2"/>
    <x v="2"/>
    <x v="2"/>
    <x v="3"/>
    <x v="3"/>
    <x v="42"/>
    <x v="2"/>
    <x v="3"/>
    <x v="62"/>
  </r>
  <r>
    <x v="33"/>
    <x v="0"/>
    <x v="0"/>
    <x v="12"/>
    <x v="52"/>
    <x v="43"/>
    <x v="2"/>
    <x v="4"/>
    <x v="2"/>
    <x v="2"/>
    <x v="2"/>
    <x v="3"/>
    <x v="3"/>
    <x v="43"/>
    <x v="2"/>
    <x v="3"/>
    <x v="53"/>
  </r>
  <r>
    <x v="33"/>
    <x v="8"/>
    <x v="0"/>
    <x v="0"/>
    <x v="45"/>
    <x v="36"/>
    <x v="2"/>
    <x v="4"/>
    <x v="2"/>
    <x v="2"/>
    <x v="3"/>
    <x v="5"/>
    <x v="6"/>
    <x v="36"/>
    <x v="4"/>
    <x v="8"/>
    <x v="46"/>
  </r>
  <r>
    <x v="34"/>
    <x v="17"/>
    <x v="0"/>
    <x v="0"/>
    <x v="62"/>
    <x v="44"/>
    <x v="2"/>
    <x v="4"/>
    <x v="2"/>
    <x v="2"/>
    <x v="3"/>
    <x v="2"/>
    <x v="2"/>
    <x v="44"/>
    <x v="3"/>
    <x v="9"/>
    <x v="63"/>
  </r>
  <r>
    <x v="35"/>
    <x v="0"/>
    <x v="0"/>
    <x v="52"/>
    <x v="4"/>
    <x v="4"/>
    <x v="2"/>
    <x v="4"/>
    <x v="2"/>
    <x v="2"/>
    <x v="2"/>
    <x v="3"/>
    <x v="3"/>
    <x v="4"/>
    <x v="2"/>
    <x v="3"/>
    <x v="4"/>
  </r>
  <r>
    <x v="36"/>
    <x v="0"/>
    <x v="0"/>
    <x v="53"/>
    <x v="63"/>
    <x v="45"/>
    <x v="2"/>
    <x v="4"/>
    <x v="2"/>
    <x v="2"/>
    <x v="2"/>
    <x v="3"/>
    <x v="3"/>
    <x v="45"/>
    <x v="2"/>
    <x v="3"/>
    <x v="64"/>
  </r>
  <r>
    <x v="37"/>
    <x v="0"/>
    <x v="0"/>
    <x v="8"/>
    <x v="64"/>
    <x v="8"/>
    <x v="2"/>
    <x v="4"/>
    <x v="2"/>
    <x v="2"/>
    <x v="2"/>
    <x v="3"/>
    <x v="3"/>
    <x v="8"/>
    <x v="2"/>
    <x v="6"/>
    <x v="65"/>
  </r>
  <r>
    <x v="37"/>
    <x v="0"/>
    <x v="0"/>
    <x v="25"/>
    <x v="34"/>
    <x v="4"/>
    <x v="2"/>
    <x v="4"/>
    <x v="2"/>
    <x v="2"/>
    <x v="2"/>
    <x v="3"/>
    <x v="3"/>
    <x v="4"/>
    <x v="2"/>
    <x v="6"/>
    <x v="35"/>
  </r>
  <r>
    <x v="37"/>
    <x v="0"/>
    <x v="0"/>
    <x v="30"/>
    <x v="33"/>
    <x v="4"/>
    <x v="2"/>
    <x v="4"/>
    <x v="2"/>
    <x v="2"/>
    <x v="2"/>
    <x v="3"/>
    <x v="3"/>
    <x v="4"/>
    <x v="2"/>
    <x v="6"/>
    <x v="34"/>
  </r>
  <r>
    <x v="37"/>
    <x v="11"/>
    <x v="0"/>
    <x v="0"/>
    <x v="45"/>
    <x v="36"/>
    <x v="2"/>
    <x v="4"/>
    <x v="2"/>
    <x v="2"/>
    <x v="3"/>
    <x v="5"/>
    <x v="6"/>
    <x v="36"/>
    <x v="4"/>
    <x v="8"/>
    <x v="46"/>
  </r>
  <r>
    <x v="38"/>
    <x v="0"/>
    <x v="0"/>
    <x v="18"/>
    <x v="29"/>
    <x v="28"/>
    <x v="2"/>
    <x v="4"/>
    <x v="2"/>
    <x v="2"/>
    <x v="2"/>
    <x v="3"/>
    <x v="3"/>
    <x v="28"/>
    <x v="2"/>
    <x v="2"/>
    <x v="30"/>
  </r>
  <r>
    <x v="38"/>
    <x v="0"/>
    <x v="0"/>
    <x v="54"/>
    <x v="65"/>
    <x v="38"/>
    <x v="2"/>
    <x v="4"/>
    <x v="2"/>
    <x v="2"/>
    <x v="2"/>
    <x v="3"/>
    <x v="3"/>
    <x v="38"/>
    <x v="2"/>
    <x v="3"/>
    <x v="66"/>
  </r>
  <r>
    <x v="39"/>
    <x v="0"/>
    <x v="0"/>
    <x v="0"/>
    <x v="0"/>
    <x v="0"/>
    <x v="3"/>
    <x v="0"/>
    <x v="0"/>
    <x v="0"/>
    <x v="4"/>
    <x v="0"/>
    <x v="0"/>
    <x v="0"/>
    <x v="0"/>
    <x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8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x v="2"/>
    <x v="0"/>
    <x v="0"/>
    <x v="2"/>
    <x v="2"/>
    <x v="2"/>
    <x v="2"/>
    <x v="2"/>
    <x v="2"/>
    <x v="2"/>
    <x v="2"/>
    <x v="2"/>
    <x v="2"/>
    <x v="2"/>
    <x v="2"/>
    <x v="2"/>
    <x v="2"/>
    <x v="0"/>
    <x v="2"/>
    <x v="0"/>
    <x v="2"/>
    <x v="0"/>
    <x v="0"/>
    <x v="0"/>
    <x v="2"/>
    <x v="0"/>
  </r>
  <r>
    <x v="3"/>
    <x v="0"/>
    <x v="0"/>
    <x v="3"/>
    <x v="3"/>
    <x v="3"/>
    <x v="2"/>
    <x v="2"/>
    <x v="2"/>
    <x v="2"/>
    <x v="2"/>
    <x v="3"/>
    <x v="3"/>
    <x v="3"/>
    <x v="2"/>
    <x v="3"/>
    <x v="3"/>
    <x v="0"/>
    <x v="2"/>
    <x v="0"/>
    <x v="2"/>
    <x v="0"/>
    <x v="0"/>
    <x v="0"/>
    <x v="2"/>
    <x v="0"/>
  </r>
  <r>
    <x v="4"/>
    <x v="0"/>
    <x v="0"/>
    <x v="4"/>
    <x v="4"/>
    <x v="4"/>
    <x v="2"/>
    <x v="2"/>
    <x v="2"/>
    <x v="2"/>
    <x v="2"/>
    <x v="3"/>
    <x v="3"/>
    <x v="4"/>
    <x v="2"/>
    <x v="3"/>
    <x v="4"/>
    <x v="0"/>
    <x v="2"/>
    <x v="0"/>
    <x v="2"/>
    <x v="0"/>
    <x v="0"/>
    <x v="0"/>
    <x v="2"/>
    <x v="0"/>
  </r>
  <r>
    <x v="5"/>
    <x v="2"/>
    <x v="0"/>
    <x v="0"/>
    <x v="5"/>
    <x v="5"/>
    <x v="2"/>
    <x v="2"/>
    <x v="2"/>
    <x v="2"/>
    <x v="3"/>
    <x v="3"/>
    <x v="4"/>
    <x v="5"/>
    <x v="3"/>
    <x v="4"/>
    <x v="5"/>
    <x v="0"/>
    <x v="2"/>
    <x v="0"/>
    <x v="2"/>
    <x v="0"/>
    <x v="0"/>
    <x v="0"/>
    <x v="2"/>
    <x v="0"/>
  </r>
  <r>
    <x v="5"/>
    <x v="0"/>
    <x v="0"/>
    <x v="5"/>
    <x v="6"/>
    <x v="6"/>
    <x v="2"/>
    <x v="2"/>
    <x v="2"/>
    <x v="2"/>
    <x v="2"/>
    <x v="3"/>
    <x v="3"/>
    <x v="6"/>
    <x v="2"/>
    <x v="3"/>
    <x v="6"/>
    <x v="0"/>
    <x v="2"/>
    <x v="0"/>
    <x v="2"/>
    <x v="0"/>
    <x v="0"/>
    <x v="0"/>
    <x v="2"/>
    <x v="0"/>
  </r>
  <r>
    <x v="6"/>
    <x v="0"/>
    <x v="0"/>
    <x v="6"/>
    <x v="7"/>
    <x v="7"/>
    <x v="2"/>
    <x v="2"/>
    <x v="2"/>
    <x v="2"/>
    <x v="2"/>
    <x v="4"/>
    <x v="5"/>
    <x v="7"/>
    <x v="2"/>
    <x v="5"/>
    <x v="7"/>
    <x v="0"/>
    <x v="2"/>
    <x v="0"/>
    <x v="2"/>
    <x v="0"/>
    <x v="0"/>
    <x v="0"/>
    <x v="2"/>
    <x v="0"/>
  </r>
  <r>
    <x v="6"/>
    <x v="0"/>
    <x v="0"/>
    <x v="7"/>
    <x v="8"/>
    <x v="7"/>
    <x v="2"/>
    <x v="2"/>
    <x v="2"/>
    <x v="2"/>
    <x v="2"/>
    <x v="4"/>
    <x v="5"/>
    <x v="7"/>
    <x v="2"/>
    <x v="5"/>
    <x v="8"/>
    <x v="0"/>
    <x v="2"/>
    <x v="0"/>
    <x v="2"/>
    <x v="0"/>
    <x v="0"/>
    <x v="0"/>
    <x v="2"/>
    <x v="0"/>
  </r>
  <r>
    <x v="7"/>
    <x v="0"/>
    <x v="0"/>
    <x v="8"/>
    <x v="9"/>
    <x v="8"/>
    <x v="2"/>
    <x v="2"/>
    <x v="2"/>
    <x v="2"/>
    <x v="2"/>
    <x v="3"/>
    <x v="3"/>
    <x v="8"/>
    <x v="2"/>
    <x v="6"/>
    <x v="9"/>
    <x v="0"/>
    <x v="2"/>
    <x v="0"/>
    <x v="2"/>
    <x v="0"/>
    <x v="0"/>
    <x v="0"/>
    <x v="2"/>
    <x v="0"/>
  </r>
  <r>
    <x v="7"/>
    <x v="0"/>
    <x v="0"/>
    <x v="9"/>
    <x v="10"/>
    <x v="9"/>
    <x v="2"/>
    <x v="2"/>
    <x v="2"/>
    <x v="2"/>
    <x v="2"/>
    <x v="3"/>
    <x v="3"/>
    <x v="9"/>
    <x v="2"/>
    <x v="3"/>
    <x v="10"/>
    <x v="0"/>
    <x v="2"/>
    <x v="0"/>
    <x v="2"/>
    <x v="0"/>
    <x v="0"/>
    <x v="0"/>
    <x v="2"/>
    <x v="0"/>
  </r>
  <r>
    <x v="7"/>
    <x v="0"/>
    <x v="0"/>
    <x v="10"/>
    <x v="11"/>
    <x v="10"/>
    <x v="2"/>
    <x v="2"/>
    <x v="2"/>
    <x v="2"/>
    <x v="2"/>
    <x v="3"/>
    <x v="3"/>
    <x v="10"/>
    <x v="2"/>
    <x v="6"/>
    <x v="11"/>
    <x v="0"/>
    <x v="2"/>
    <x v="0"/>
    <x v="2"/>
    <x v="0"/>
    <x v="0"/>
    <x v="0"/>
    <x v="2"/>
    <x v="0"/>
  </r>
  <r>
    <x v="7"/>
    <x v="3"/>
    <x v="0"/>
    <x v="0"/>
    <x v="12"/>
    <x v="11"/>
    <x v="2"/>
    <x v="2"/>
    <x v="2"/>
    <x v="2"/>
    <x v="3"/>
    <x v="3"/>
    <x v="4"/>
    <x v="11"/>
    <x v="3"/>
    <x v="4"/>
    <x v="12"/>
    <x v="0"/>
    <x v="2"/>
    <x v="0"/>
    <x v="2"/>
    <x v="0"/>
    <x v="0"/>
    <x v="0"/>
    <x v="2"/>
    <x v="0"/>
  </r>
  <r>
    <x v="7"/>
    <x v="4"/>
    <x v="0"/>
    <x v="0"/>
    <x v="13"/>
    <x v="11"/>
    <x v="2"/>
    <x v="2"/>
    <x v="2"/>
    <x v="2"/>
    <x v="3"/>
    <x v="3"/>
    <x v="4"/>
    <x v="11"/>
    <x v="3"/>
    <x v="4"/>
    <x v="13"/>
    <x v="0"/>
    <x v="2"/>
    <x v="0"/>
    <x v="2"/>
    <x v="0"/>
    <x v="0"/>
    <x v="0"/>
    <x v="2"/>
    <x v="0"/>
  </r>
  <r>
    <x v="7"/>
    <x v="0"/>
    <x v="0"/>
    <x v="11"/>
    <x v="14"/>
    <x v="12"/>
    <x v="2"/>
    <x v="2"/>
    <x v="2"/>
    <x v="2"/>
    <x v="2"/>
    <x v="3"/>
    <x v="3"/>
    <x v="12"/>
    <x v="2"/>
    <x v="3"/>
    <x v="14"/>
    <x v="0"/>
    <x v="2"/>
    <x v="0"/>
    <x v="2"/>
    <x v="0"/>
    <x v="0"/>
    <x v="0"/>
    <x v="2"/>
    <x v="0"/>
  </r>
  <r>
    <x v="7"/>
    <x v="0"/>
    <x v="0"/>
    <x v="12"/>
    <x v="14"/>
    <x v="12"/>
    <x v="2"/>
    <x v="2"/>
    <x v="2"/>
    <x v="2"/>
    <x v="2"/>
    <x v="3"/>
    <x v="3"/>
    <x v="12"/>
    <x v="2"/>
    <x v="3"/>
    <x v="14"/>
    <x v="0"/>
    <x v="2"/>
    <x v="0"/>
    <x v="2"/>
    <x v="0"/>
    <x v="0"/>
    <x v="0"/>
    <x v="2"/>
    <x v="0"/>
  </r>
  <r>
    <x v="7"/>
    <x v="0"/>
    <x v="0"/>
    <x v="11"/>
    <x v="14"/>
    <x v="12"/>
    <x v="2"/>
    <x v="2"/>
    <x v="2"/>
    <x v="2"/>
    <x v="2"/>
    <x v="3"/>
    <x v="3"/>
    <x v="12"/>
    <x v="2"/>
    <x v="3"/>
    <x v="14"/>
    <x v="0"/>
    <x v="2"/>
    <x v="0"/>
    <x v="2"/>
    <x v="0"/>
    <x v="0"/>
    <x v="0"/>
    <x v="2"/>
    <x v="0"/>
  </r>
  <r>
    <x v="8"/>
    <x v="0"/>
    <x v="0"/>
    <x v="11"/>
    <x v="15"/>
    <x v="13"/>
    <x v="2"/>
    <x v="2"/>
    <x v="2"/>
    <x v="2"/>
    <x v="2"/>
    <x v="3"/>
    <x v="3"/>
    <x v="13"/>
    <x v="2"/>
    <x v="6"/>
    <x v="15"/>
    <x v="0"/>
    <x v="2"/>
    <x v="0"/>
    <x v="2"/>
    <x v="0"/>
    <x v="0"/>
    <x v="0"/>
    <x v="2"/>
    <x v="0"/>
  </r>
  <r>
    <x v="8"/>
    <x v="0"/>
    <x v="0"/>
    <x v="11"/>
    <x v="15"/>
    <x v="13"/>
    <x v="2"/>
    <x v="2"/>
    <x v="2"/>
    <x v="2"/>
    <x v="2"/>
    <x v="3"/>
    <x v="3"/>
    <x v="13"/>
    <x v="2"/>
    <x v="6"/>
    <x v="15"/>
    <x v="0"/>
    <x v="2"/>
    <x v="0"/>
    <x v="2"/>
    <x v="0"/>
    <x v="0"/>
    <x v="0"/>
    <x v="2"/>
    <x v="0"/>
  </r>
  <r>
    <x v="8"/>
    <x v="0"/>
    <x v="0"/>
    <x v="11"/>
    <x v="15"/>
    <x v="13"/>
    <x v="2"/>
    <x v="2"/>
    <x v="2"/>
    <x v="2"/>
    <x v="2"/>
    <x v="3"/>
    <x v="3"/>
    <x v="13"/>
    <x v="2"/>
    <x v="6"/>
    <x v="15"/>
    <x v="0"/>
    <x v="2"/>
    <x v="0"/>
    <x v="2"/>
    <x v="0"/>
    <x v="0"/>
    <x v="0"/>
    <x v="2"/>
    <x v="0"/>
  </r>
  <r>
    <x v="8"/>
    <x v="0"/>
    <x v="0"/>
    <x v="11"/>
    <x v="15"/>
    <x v="13"/>
    <x v="2"/>
    <x v="2"/>
    <x v="2"/>
    <x v="2"/>
    <x v="2"/>
    <x v="3"/>
    <x v="3"/>
    <x v="13"/>
    <x v="2"/>
    <x v="6"/>
    <x v="15"/>
    <x v="0"/>
    <x v="2"/>
    <x v="0"/>
    <x v="2"/>
    <x v="0"/>
    <x v="0"/>
    <x v="0"/>
    <x v="2"/>
    <x v="0"/>
  </r>
  <r>
    <x v="8"/>
    <x v="0"/>
    <x v="0"/>
    <x v="11"/>
    <x v="15"/>
    <x v="13"/>
    <x v="2"/>
    <x v="2"/>
    <x v="2"/>
    <x v="2"/>
    <x v="2"/>
    <x v="3"/>
    <x v="3"/>
    <x v="13"/>
    <x v="2"/>
    <x v="6"/>
    <x v="15"/>
    <x v="0"/>
    <x v="2"/>
    <x v="0"/>
    <x v="2"/>
    <x v="0"/>
    <x v="0"/>
    <x v="0"/>
    <x v="2"/>
    <x v="0"/>
  </r>
  <r>
    <x v="8"/>
    <x v="0"/>
    <x v="0"/>
    <x v="11"/>
    <x v="15"/>
    <x v="13"/>
    <x v="2"/>
    <x v="2"/>
    <x v="2"/>
    <x v="2"/>
    <x v="2"/>
    <x v="3"/>
    <x v="3"/>
    <x v="13"/>
    <x v="2"/>
    <x v="6"/>
    <x v="15"/>
    <x v="0"/>
    <x v="2"/>
    <x v="0"/>
    <x v="2"/>
    <x v="0"/>
    <x v="0"/>
    <x v="0"/>
    <x v="2"/>
    <x v="0"/>
  </r>
  <r>
    <x v="8"/>
    <x v="0"/>
    <x v="0"/>
    <x v="13"/>
    <x v="16"/>
    <x v="14"/>
    <x v="2"/>
    <x v="2"/>
    <x v="2"/>
    <x v="2"/>
    <x v="2"/>
    <x v="3"/>
    <x v="3"/>
    <x v="14"/>
    <x v="2"/>
    <x v="3"/>
    <x v="16"/>
    <x v="0"/>
    <x v="2"/>
    <x v="0"/>
    <x v="2"/>
    <x v="0"/>
    <x v="0"/>
    <x v="0"/>
    <x v="2"/>
    <x v="0"/>
  </r>
  <r>
    <x v="8"/>
    <x v="0"/>
    <x v="0"/>
    <x v="13"/>
    <x v="17"/>
    <x v="15"/>
    <x v="2"/>
    <x v="2"/>
    <x v="2"/>
    <x v="2"/>
    <x v="2"/>
    <x v="3"/>
    <x v="3"/>
    <x v="15"/>
    <x v="2"/>
    <x v="3"/>
    <x v="17"/>
    <x v="0"/>
    <x v="2"/>
    <x v="0"/>
    <x v="2"/>
    <x v="0"/>
    <x v="0"/>
    <x v="0"/>
    <x v="2"/>
    <x v="0"/>
  </r>
  <r>
    <x v="9"/>
    <x v="0"/>
    <x v="0"/>
    <x v="14"/>
    <x v="18"/>
    <x v="10"/>
    <x v="2"/>
    <x v="2"/>
    <x v="2"/>
    <x v="2"/>
    <x v="2"/>
    <x v="3"/>
    <x v="3"/>
    <x v="10"/>
    <x v="2"/>
    <x v="6"/>
    <x v="18"/>
    <x v="0"/>
    <x v="2"/>
    <x v="0"/>
    <x v="2"/>
    <x v="0"/>
    <x v="0"/>
    <x v="0"/>
    <x v="2"/>
    <x v="0"/>
  </r>
  <r>
    <x v="9"/>
    <x v="0"/>
    <x v="0"/>
    <x v="15"/>
    <x v="0"/>
    <x v="13"/>
    <x v="2"/>
    <x v="2"/>
    <x v="2"/>
    <x v="2"/>
    <x v="2"/>
    <x v="3"/>
    <x v="3"/>
    <x v="13"/>
    <x v="2"/>
    <x v="6"/>
    <x v="19"/>
    <x v="0"/>
    <x v="2"/>
    <x v="0"/>
    <x v="2"/>
    <x v="0"/>
    <x v="0"/>
    <x v="0"/>
    <x v="2"/>
    <x v="0"/>
  </r>
  <r>
    <x v="9"/>
    <x v="0"/>
    <x v="0"/>
    <x v="11"/>
    <x v="15"/>
    <x v="13"/>
    <x v="2"/>
    <x v="2"/>
    <x v="2"/>
    <x v="2"/>
    <x v="2"/>
    <x v="3"/>
    <x v="3"/>
    <x v="13"/>
    <x v="2"/>
    <x v="6"/>
    <x v="15"/>
    <x v="0"/>
    <x v="2"/>
    <x v="0"/>
    <x v="2"/>
    <x v="0"/>
    <x v="0"/>
    <x v="0"/>
    <x v="2"/>
    <x v="0"/>
  </r>
  <r>
    <x v="9"/>
    <x v="0"/>
    <x v="0"/>
    <x v="10"/>
    <x v="16"/>
    <x v="16"/>
    <x v="2"/>
    <x v="2"/>
    <x v="2"/>
    <x v="2"/>
    <x v="2"/>
    <x v="3"/>
    <x v="3"/>
    <x v="16"/>
    <x v="2"/>
    <x v="3"/>
    <x v="16"/>
    <x v="0"/>
    <x v="2"/>
    <x v="0"/>
    <x v="2"/>
    <x v="0"/>
    <x v="0"/>
    <x v="0"/>
    <x v="2"/>
    <x v="0"/>
  </r>
  <r>
    <x v="9"/>
    <x v="5"/>
    <x v="0"/>
    <x v="0"/>
    <x v="19"/>
    <x v="17"/>
    <x v="2"/>
    <x v="2"/>
    <x v="2"/>
    <x v="2"/>
    <x v="3"/>
    <x v="3"/>
    <x v="4"/>
    <x v="17"/>
    <x v="3"/>
    <x v="4"/>
    <x v="20"/>
    <x v="0"/>
    <x v="2"/>
    <x v="0"/>
    <x v="2"/>
    <x v="0"/>
    <x v="0"/>
    <x v="0"/>
    <x v="2"/>
    <x v="0"/>
  </r>
  <r>
    <x v="10"/>
    <x v="0"/>
    <x v="0"/>
    <x v="16"/>
    <x v="20"/>
    <x v="18"/>
    <x v="2"/>
    <x v="2"/>
    <x v="2"/>
    <x v="2"/>
    <x v="2"/>
    <x v="3"/>
    <x v="3"/>
    <x v="18"/>
    <x v="2"/>
    <x v="3"/>
    <x v="21"/>
    <x v="0"/>
    <x v="2"/>
    <x v="0"/>
    <x v="2"/>
    <x v="0"/>
    <x v="0"/>
    <x v="0"/>
    <x v="2"/>
    <x v="0"/>
  </r>
  <r>
    <x v="10"/>
    <x v="0"/>
    <x v="0"/>
    <x v="17"/>
    <x v="20"/>
    <x v="19"/>
    <x v="2"/>
    <x v="2"/>
    <x v="2"/>
    <x v="2"/>
    <x v="2"/>
    <x v="3"/>
    <x v="3"/>
    <x v="19"/>
    <x v="2"/>
    <x v="3"/>
    <x v="21"/>
    <x v="0"/>
    <x v="2"/>
    <x v="0"/>
    <x v="2"/>
    <x v="0"/>
    <x v="0"/>
    <x v="0"/>
    <x v="2"/>
    <x v="0"/>
  </r>
  <r>
    <x v="10"/>
    <x v="0"/>
    <x v="0"/>
    <x v="18"/>
    <x v="20"/>
    <x v="19"/>
    <x v="2"/>
    <x v="2"/>
    <x v="2"/>
    <x v="2"/>
    <x v="2"/>
    <x v="3"/>
    <x v="3"/>
    <x v="19"/>
    <x v="2"/>
    <x v="3"/>
    <x v="21"/>
    <x v="0"/>
    <x v="2"/>
    <x v="0"/>
    <x v="2"/>
    <x v="0"/>
    <x v="0"/>
    <x v="0"/>
    <x v="2"/>
    <x v="0"/>
  </r>
  <r>
    <x v="10"/>
    <x v="6"/>
    <x v="0"/>
    <x v="0"/>
    <x v="5"/>
    <x v="5"/>
    <x v="2"/>
    <x v="2"/>
    <x v="2"/>
    <x v="2"/>
    <x v="3"/>
    <x v="3"/>
    <x v="4"/>
    <x v="5"/>
    <x v="3"/>
    <x v="4"/>
    <x v="5"/>
    <x v="0"/>
    <x v="2"/>
    <x v="0"/>
    <x v="2"/>
    <x v="0"/>
    <x v="0"/>
    <x v="0"/>
    <x v="2"/>
    <x v="0"/>
  </r>
  <r>
    <x v="10"/>
    <x v="0"/>
    <x v="0"/>
    <x v="19"/>
    <x v="21"/>
    <x v="20"/>
    <x v="2"/>
    <x v="2"/>
    <x v="2"/>
    <x v="2"/>
    <x v="2"/>
    <x v="3"/>
    <x v="3"/>
    <x v="20"/>
    <x v="2"/>
    <x v="3"/>
    <x v="22"/>
    <x v="0"/>
    <x v="2"/>
    <x v="0"/>
    <x v="2"/>
    <x v="0"/>
    <x v="0"/>
    <x v="0"/>
    <x v="2"/>
    <x v="0"/>
  </r>
  <r>
    <x v="10"/>
    <x v="0"/>
    <x v="0"/>
    <x v="20"/>
    <x v="20"/>
    <x v="21"/>
    <x v="2"/>
    <x v="2"/>
    <x v="2"/>
    <x v="2"/>
    <x v="2"/>
    <x v="3"/>
    <x v="3"/>
    <x v="21"/>
    <x v="2"/>
    <x v="3"/>
    <x v="21"/>
    <x v="0"/>
    <x v="2"/>
    <x v="0"/>
    <x v="2"/>
    <x v="0"/>
    <x v="0"/>
    <x v="0"/>
    <x v="2"/>
    <x v="0"/>
  </r>
  <r>
    <x v="10"/>
    <x v="0"/>
    <x v="0"/>
    <x v="21"/>
    <x v="22"/>
    <x v="14"/>
    <x v="2"/>
    <x v="2"/>
    <x v="2"/>
    <x v="2"/>
    <x v="2"/>
    <x v="3"/>
    <x v="3"/>
    <x v="14"/>
    <x v="2"/>
    <x v="3"/>
    <x v="23"/>
    <x v="0"/>
    <x v="2"/>
    <x v="0"/>
    <x v="2"/>
    <x v="0"/>
    <x v="0"/>
    <x v="0"/>
    <x v="2"/>
    <x v="0"/>
  </r>
  <r>
    <x v="10"/>
    <x v="0"/>
    <x v="0"/>
    <x v="22"/>
    <x v="22"/>
    <x v="14"/>
    <x v="2"/>
    <x v="2"/>
    <x v="2"/>
    <x v="2"/>
    <x v="2"/>
    <x v="3"/>
    <x v="3"/>
    <x v="14"/>
    <x v="2"/>
    <x v="3"/>
    <x v="23"/>
    <x v="0"/>
    <x v="2"/>
    <x v="0"/>
    <x v="2"/>
    <x v="0"/>
    <x v="0"/>
    <x v="0"/>
    <x v="2"/>
    <x v="0"/>
  </r>
  <r>
    <x v="10"/>
    <x v="0"/>
    <x v="0"/>
    <x v="23"/>
    <x v="20"/>
    <x v="14"/>
    <x v="2"/>
    <x v="2"/>
    <x v="2"/>
    <x v="2"/>
    <x v="2"/>
    <x v="3"/>
    <x v="3"/>
    <x v="14"/>
    <x v="2"/>
    <x v="3"/>
    <x v="21"/>
    <x v="0"/>
    <x v="2"/>
    <x v="0"/>
    <x v="2"/>
    <x v="0"/>
    <x v="0"/>
    <x v="0"/>
    <x v="2"/>
    <x v="0"/>
  </r>
  <r>
    <x v="10"/>
    <x v="0"/>
    <x v="0"/>
    <x v="24"/>
    <x v="23"/>
    <x v="15"/>
    <x v="2"/>
    <x v="2"/>
    <x v="2"/>
    <x v="2"/>
    <x v="2"/>
    <x v="3"/>
    <x v="3"/>
    <x v="15"/>
    <x v="2"/>
    <x v="3"/>
    <x v="24"/>
    <x v="0"/>
    <x v="2"/>
    <x v="0"/>
    <x v="2"/>
    <x v="0"/>
    <x v="0"/>
    <x v="0"/>
    <x v="2"/>
    <x v="0"/>
  </r>
  <r>
    <x v="10"/>
    <x v="0"/>
    <x v="0"/>
    <x v="25"/>
    <x v="24"/>
    <x v="22"/>
    <x v="2"/>
    <x v="2"/>
    <x v="2"/>
    <x v="2"/>
    <x v="2"/>
    <x v="3"/>
    <x v="3"/>
    <x v="22"/>
    <x v="2"/>
    <x v="3"/>
    <x v="25"/>
    <x v="0"/>
    <x v="2"/>
    <x v="0"/>
    <x v="2"/>
    <x v="0"/>
    <x v="0"/>
    <x v="0"/>
    <x v="2"/>
    <x v="0"/>
  </r>
  <r>
    <x v="10"/>
    <x v="0"/>
    <x v="0"/>
    <x v="26"/>
    <x v="25"/>
    <x v="23"/>
    <x v="2"/>
    <x v="2"/>
    <x v="2"/>
    <x v="2"/>
    <x v="2"/>
    <x v="3"/>
    <x v="3"/>
    <x v="23"/>
    <x v="2"/>
    <x v="3"/>
    <x v="26"/>
    <x v="0"/>
    <x v="2"/>
    <x v="0"/>
    <x v="2"/>
    <x v="0"/>
    <x v="0"/>
    <x v="0"/>
    <x v="2"/>
    <x v="0"/>
  </r>
  <r>
    <x v="10"/>
    <x v="0"/>
    <x v="0"/>
    <x v="23"/>
    <x v="20"/>
    <x v="16"/>
    <x v="2"/>
    <x v="2"/>
    <x v="2"/>
    <x v="2"/>
    <x v="2"/>
    <x v="3"/>
    <x v="3"/>
    <x v="16"/>
    <x v="2"/>
    <x v="3"/>
    <x v="21"/>
    <x v="0"/>
    <x v="2"/>
    <x v="0"/>
    <x v="2"/>
    <x v="0"/>
    <x v="0"/>
    <x v="0"/>
    <x v="2"/>
    <x v="0"/>
  </r>
  <r>
    <x v="10"/>
    <x v="0"/>
    <x v="0"/>
    <x v="14"/>
    <x v="0"/>
    <x v="24"/>
    <x v="2"/>
    <x v="2"/>
    <x v="2"/>
    <x v="2"/>
    <x v="2"/>
    <x v="3"/>
    <x v="3"/>
    <x v="24"/>
    <x v="2"/>
    <x v="6"/>
    <x v="19"/>
    <x v="0"/>
    <x v="2"/>
    <x v="0"/>
    <x v="2"/>
    <x v="0"/>
    <x v="0"/>
    <x v="0"/>
    <x v="2"/>
    <x v="0"/>
  </r>
  <r>
    <x v="10"/>
    <x v="0"/>
    <x v="0"/>
    <x v="27"/>
    <x v="26"/>
    <x v="25"/>
    <x v="2"/>
    <x v="2"/>
    <x v="2"/>
    <x v="2"/>
    <x v="2"/>
    <x v="3"/>
    <x v="3"/>
    <x v="25"/>
    <x v="2"/>
    <x v="3"/>
    <x v="27"/>
    <x v="0"/>
    <x v="2"/>
    <x v="0"/>
    <x v="2"/>
    <x v="0"/>
    <x v="0"/>
    <x v="0"/>
    <x v="2"/>
    <x v="0"/>
  </r>
  <r>
    <x v="11"/>
    <x v="7"/>
    <x v="0"/>
    <x v="0"/>
    <x v="27"/>
    <x v="20"/>
    <x v="2"/>
    <x v="2"/>
    <x v="2"/>
    <x v="2"/>
    <x v="3"/>
    <x v="3"/>
    <x v="4"/>
    <x v="20"/>
    <x v="3"/>
    <x v="4"/>
    <x v="28"/>
    <x v="0"/>
    <x v="2"/>
    <x v="0"/>
    <x v="2"/>
    <x v="0"/>
    <x v="0"/>
    <x v="0"/>
    <x v="2"/>
    <x v="0"/>
  </r>
  <r>
    <x v="11"/>
    <x v="0"/>
    <x v="0"/>
    <x v="19"/>
    <x v="21"/>
    <x v="20"/>
    <x v="2"/>
    <x v="2"/>
    <x v="2"/>
    <x v="2"/>
    <x v="2"/>
    <x v="3"/>
    <x v="3"/>
    <x v="20"/>
    <x v="2"/>
    <x v="3"/>
    <x v="22"/>
    <x v="0"/>
    <x v="2"/>
    <x v="0"/>
    <x v="2"/>
    <x v="0"/>
    <x v="0"/>
    <x v="0"/>
    <x v="2"/>
    <x v="0"/>
  </r>
  <r>
    <x v="11"/>
    <x v="0"/>
    <x v="0"/>
    <x v="28"/>
    <x v="28"/>
    <x v="26"/>
    <x v="2"/>
    <x v="2"/>
    <x v="2"/>
    <x v="2"/>
    <x v="2"/>
    <x v="3"/>
    <x v="3"/>
    <x v="26"/>
    <x v="2"/>
    <x v="6"/>
    <x v="29"/>
    <x v="0"/>
    <x v="2"/>
    <x v="0"/>
    <x v="2"/>
    <x v="0"/>
    <x v="0"/>
    <x v="0"/>
    <x v="2"/>
    <x v="0"/>
  </r>
  <r>
    <x v="11"/>
    <x v="0"/>
    <x v="0"/>
    <x v="28"/>
    <x v="28"/>
    <x v="26"/>
    <x v="2"/>
    <x v="2"/>
    <x v="2"/>
    <x v="2"/>
    <x v="2"/>
    <x v="3"/>
    <x v="3"/>
    <x v="26"/>
    <x v="2"/>
    <x v="6"/>
    <x v="29"/>
    <x v="0"/>
    <x v="2"/>
    <x v="0"/>
    <x v="2"/>
    <x v="0"/>
    <x v="0"/>
    <x v="0"/>
    <x v="2"/>
    <x v="0"/>
  </r>
  <r>
    <x v="11"/>
    <x v="0"/>
    <x v="0"/>
    <x v="12"/>
    <x v="28"/>
    <x v="26"/>
    <x v="2"/>
    <x v="2"/>
    <x v="2"/>
    <x v="2"/>
    <x v="2"/>
    <x v="3"/>
    <x v="3"/>
    <x v="26"/>
    <x v="2"/>
    <x v="6"/>
    <x v="29"/>
    <x v="0"/>
    <x v="2"/>
    <x v="0"/>
    <x v="2"/>
    <x v="0"/>
    <x v="0"/>
    <x v="0"/>
    <x v="2"/>
    <x v="0"/>
  </r>
  <r>
    <x v="11"/>
    <x v="0"/>
    <x v="0"/>
    <x v="28"/>
    <x v="28"/>
    <x v="27"/>
    <x v="2"/>
    <x v="2"/>
    <x v="2"/>
    <x v="2"/>
    <x v="2"/>
    <x v="3"/>
    <x v="3"/>
    <x v="27"/>
    <x v="2"/>
    <x v="6"/>
    <x v="29"/>
    <x v="0"/>
    <x v="2"/>
    <x v="0"/>
    <x v="2"/>
    <x v="0"/>
    <x v="0"/>
    <x v="0"/>
    <x v="2"/>
    <x v="0"/>
  </r>
  <r>
    <x v="11"/>
    <x v="0"/>
    <x v="0"/>
    <x v="28"/>
    <x v="28"/>
    <x v="27"/>
    <x v="2"/>
    <x v="2"/>
    <x v="2"/>
    <x v="2"/>
    <x v="2"/>
    <x v="3"/>
    <x v="3"/>
    <x v="27"/>
    <x v="2"/>
    <x v="6"/>
    <x v="29"/>
    <x v="0"/>
    <x v="2"/>
    <x v="0"/>
    <x v="2"/>
    <x v="0"/>
    <x v="0"/>
    <x v="0"/>
    <x v="2"/>
    <x v="0"/>
  </r>
  <r>
    <x v="11"/>
    <x v="0"/>
    <x v="0"/>
    <x v="18"/>
    <x v="29"/>
    <x v="28"/>
    <x v="2"/>
    <x v="2"/>
    <x v="2"/>
    <x v="2"/>
    <x v="2"/>
    <x v="3"/>
    <x v="3"/>
    <x v="28"/>
    <x v="2"/>
    <x v="2"/>
    <x v="30"/>
    <x v="0"/>
    <x v="2"/>
    <x v="0"/>
    <x v="2"/>
    <x v="0"/>
    <x v="0"/>
    <x v="0"/>
    <x v="2"/>
    <x v="0"/>
  </r>
  <r>
    <x v="11"/>
    <x v="8"/>
    <x v="0"/>
    <x v="0"/>
    <x v="30"/>
    <x v="29"/>
    <x v="2"/>
    <x v="2"/>
    <x v="2"/>
    <x v="2"/>
    <x v="3"/>
    <x v="3"/>
    <x v="4"/>
    <x v="29"/>
    <x v="3"/>
    <x v="7"/>
    <x v="31"/>
    <x v="0"/>
    <x v="2"/>
    <x v="0"/>
    <x v="2"/>
    <x v="0"/>
    <x v="0"/>
    <x v="0"/>
    <x v="2"/>
    <x v="0"/>
  </r>
  <r>
    <x v="12"/>
    <x v="0"/>
    <x v="0"/>
    <x v="2"/>
    <x v="2"/>
    <x v="2"/>
    <x v="2"/>
    <x v="3"/>
    <x v="2"/>
    <x v="2"/>
    <x v="2"/>
    <x v="2"/>
    <x v="2"/>
    <x v="2"/>
    <x v="2"/>
    <x v="2"/>
    <x v="2"/>
    <x v="0"/>
    <x v="2"/>
    <x v="0"/>
    <x v="2"/>
    <x v="0"/>
    <x v="0"/>
    <x v="0"/>
    <x v="2"/>
    <x v="0"/>
  </r>
  <r>
    <x v="13"/>
    <x v="0"/>
    <x v="0"/>
    <x v="29"/>
    <x v="31"/>
    <x v="30"/>
    <x v="2"/>
    <x v="3"/>
    <x v="2"/>
    <x v="2"/>
    <x v="2"/>
    <x v="2"/>
    <x v="2"/>
    <x v="30"/>
    <x v="2"/>
    <x v="2"/>
    <x v="32"/>
    <x v="0"/>
    <x v="2"/>
    <x v="0"/>
    <x v="2"/>
    <x v="0"/>
    <x v="0"/>
    <x v="0"/>
    <x v="2"/>
    <x v="0"/>
  </r>
  <r>
    <x v="14"/>
    <x v="9"/>
    <x v="0"/>
    <x v="0"/>
    <x v="32"/>
    <x v="26"/>
    <x v="2"/>
    <x v="3"/>
    <x v="2"/>
    <x v="2"/>
    <x v="3"/>
    <x v="3"/>
    <x v="4"/>
    <x v="26"/>
    <x v="3"/>
    <x v="4"/>
    <x v="33"/>
    <x v="0"/>
    <x v="2"/>
    <x v="0"/>
    <x v="2"/>
    <x v="0"/>
    <x v="0"/>
    <x v="0"/>
    <x v="2"/>
    <x v="0"/>
  </r>
  <r>
    <x v="14"/>
    <x v="10"/>
    <x v="0"/>
    <x v="0"/>
    <x v="32"/>
    <x v="26"/>
    <x v="2"/>
    <x v="3"/>
    <x v="2"/>
    <x v="2"/>
    <x v="3"/>
    <x v="3"/>
    <x v="4"/>
    <x v="26"/>
    <x v="3"/>
    <x v="4"/>
    <x v="33"/>
    <x v="0"/>
    <x v="2"/>
    <x v="0"/>
    <x v="2"/>
    <x v="0"/>
    <x v="0"/>
    <x v="0"/>
    <x v="2"/>
    <x v="0"/>
  </r>
  <r>
    <x v="14"/>
    <x v="11"/>
    <x v="0"/>
    <x v="0"/>
    <x v="32"/>
    <x v="27"/>
    <x v="2"/>
    <x v="3"/>
    <x v="2"/>
    <x v="2"/>
    <x v="3"/>
    <x v="3"/>
    <x v="4"/>
    <x v="27"/>
    <x v="3"/>
    <x v="4"/>
    <x v="33"/>
    <x v="0"/>
    <x v="2"/>
    <x v="0"/>
    <x v="2"/>
    <x v="0"/>
    <x v="0"/>
    <x v="0"/>
    <x v="2"/>
    <x v="0"/>
  </r>
  <r>
    <x v="14"/>
    <x v="0"/>
    <x v="0"/>
    <x v="30"/>
    <x v="33"/>
    <x v="4"/>
    <x v="2"/>
    <x v="3"/>
    <x v="2"/>
    <x v="2"/>
    <x v="2"/>
    <x v="3"/>
    <x v="3"/>
    <x v="4"/>
    <x v="2"/>
    <x v="6"/>
    <x v="34"/>
    <x v="0"/>
    <x v="2"/>
    <x v="0"/>
    <x v="2"/>
    <x v="0"/>
    <x v="0"/>
    <x v="0"/>
    <x v="2"/>
    <x v="0"/>
  </r>
  <r>
    <x v="14"/>
    <x v="0"/>
    <x v="0"/>
    <x v="31"/>
    <x v="34"/>
    <x v="4"/>
    <x v="2"/>
    <x v="3"/>
    <x v="2"/>
    <x v="2"/>
    <x v="2"/>
    <x v="3"/>
    <x v="3"/>
    <x v="4"/>
    <x v="2"/>
    <x v="6"/>
    <x v="35"/>
    <x v="0"/>
    <x v="2"/>
    <x v="0"/>
    <x v="2"/>
    <x v="0"/>
    <x v="0"/>
    <x v="0"/>
    <x v="2"/>
    <x v="0"/>
  </r>
  <r>
    <x v="15"/>
    <x v="11"/>
    <x v="2"/>
    <x v="0"/>
    <x v="0"/>
    <x v="31"/>
    <x v="2"/>
    <x v="3"/>
    <x v="2"/>
    <x v="2"/>
    <x v="3"/>
    <x v="3"/>
    <x v="4"/>
    <x v="31"/>
    <x v="3"/>
    <x v="4"/>
    <x v="19"/>
    <x v="0"/>
    <x v="2"/>
    <x v="0"/>
    <x v="2"/>
    <x v="0"/>
    <x v="0"/>
    <x v="0"/>
    <x v="2"/>
    <x v="0"/>
  </r>
  <r>
    <x v="15"/>
    <x v="11"/>
    <x v="2"/>
    <x v="0"/>
    <x v="0"/>
    <x v="31"/>
    <x v="2"/>
    <x v="3"/>
    <x v="2"/>
    <x v="2"/>
    <x v="3"/>
    <x v="3"/>
    <x v="4"/>
    <x v="31"/>
    <x v="3"/>
    <x v="4"/>
    <x v="19"/>
    <x v="0"/>
    <x v="2"/>
    <x v="0"/>
    <x v="2"/>
    <x v="0"/>
    <x v="0"/>
    <x v="0"/>
    <x v="2"/>
    <x v="0"/>
  </r>
  <r>
    <x v="15"/>
    <x v="0"/>
    <x v="0"/>
    <x v="12"/>
    <x v="15"/>
    <x v="13"/>
    <x v="2"/>
    <x v="3"/>
    <x v="2"/>
    <x v="2"/>
    <x v="2"/>
    <x v="3"/>
    <x v="3"/>
    <x v="13"/>
    <x v="2"/>
    <x v="6"/>
    <x v="15"/>
    <x v="0"/>
    <x v="2"/>
    <x v="0"/>
    <x v="2"/>
    <x v="0"/>
    <x v="0"/>
    <x v="0"/>
    <x v="2"/>
    <x v="0"/>
  </r>
  <r>
    <x v="15"/>
    <x v="0"/>
    <x v="0"/>
    <x v="12"/>
    <x v="15"/>
    <x v="13"/>
    <x v="2"/>
    <x v="3"/>
    <x v="2"/>
    <x v="2"/>
    <x v="2"/>
    <x v="3"/>
    <x v="3"/>
    <x v="13"/>
    <x v="2"/>
    <x v="6"/>
    <x v="15"/>
    <x v="0"/>
    <x v="2"/>
    <x v="0"/>
    <x v="2"/>
    <x v="0"/>
    <x v="0"/>
    <x v="0"/>
    <x v="2"/>
    <x v="0"/>
  </r>
  <r>
    <x v="16"/>
    <x v="0"/>
    <x v="0"/>
    <x v="7"/>
    <x v="35"/>
    <x v="7"/>
    <x v="2"/>
    <x v="3"/>
    <x v="2"/>
    <x v="2"/>
    <x v="2"/>
    <x v="4"/>
    <x v="5"/>
    <x v="7"/>
    <x v="2"/>
    <x v="5"/>
    <x v="36"/>
    <x v="0"/>
    <x v="2"/>
    <x v="0"/>
    <x v="2"/>
    <x v="0"/>
    <x v="0"/>
    <x v="0"/>
    <x v="2"/>
    <x v="0"/>
  </r>
  <r>
    <x v="17"/>
    <x v="0"/>
    <x v="0"/>
    <x v="32"/>
    <x v="36"/>
    <x v="7"/>
    <x v="2"/>
    <x v="3"/>
    <x v="2"/>
    <x v="2"/>
    <x v="2"/>
    <x v="4"/>
    <x v="5"/>
    <x v="7"/>
    <x v="2"/>
    <x v="5"/>
    <x v="37"/>
    <x v="0"/>
    <x v="2"/>
    <x v="0"/>
    <x v="2"/>
    <x v="0"/>
    <x v="0"/>
    <x v="0"/>
    <x v="2"/>
    <x v="0"/>
  </r>
  <r>
    <x v="17"/>
    <x v="0"/>
    <x v="0"/>
    <x v="33"/>
    <x v="37"/>
    <x v="32"/>
    <x v="2"/>
    <x v="3"/>
    <x v="2"/>
    <x v="2"/>
    <x v="2"/>
    <x v="3"/>
    <x v="3"/>
    <x v="32"/>
    <x v="2"/>
    <x v="3"/>
    <x v="38"/>
    <x v="0"/>
    <x v="2"/>
    <x v="0"/>
    <x v="2"/>
    <x v="0"/>
    <x v="0"/>
    <x v="0"/>
    <x v="2"/>
    <x v="0"/>
  </r>
  <r>
    <x v="18"/>
    <x v="0"/>
    <x v="0"/>
    <x v="6"/>
    <x v="38"/>
    <x v="33"/>
    <x v="2"/>
    <x v="3"/>
    <x v="2"/>
    <x v="2"/>
    <x v="2"/>
    <x v="4"/>
    <x v="5"/>
    <x v="33"/>
    <x v="2"/>
    <x v="5"/>
    <x v="39"/>
    <x v="0"/>
    <x v="2"/>
    <x v="0"/>
    <x v="2"/>
    <x v="0"/>
    <x v="0"/>
    <x v="0"/>
    <x v="2"/>
    <x v="0"/>
  </r>
  <r>
    <x v="19"/>
    <x v="0"/>
    <x v="0"/>
    <x v="27"/>
    <x v="39"/>
    <x v="34"/>
    <x v="2"/>
    <x v="3"/>
    <x v="2"/>
    <x v="2"/>
    <x v="2"/>
    <x v="3"/>
    <x v="3"/>
    <x v="34"/>
    <x v="2"/>
    <x v="3"/>
    <x v="40"/>
    <x v="0"/>
    <x v="2"/>
    <x v="0"/>
    <x v="2"/>
    <x v="0"/>
    <x v="0"/>
    <x v="0"/>
    <x v="2"/>
    <x v="0"/>
  </r>
  <r>
    <x v="19"/>
    <x v="0"/>
    <x v="0"/>
    <x v="34"/>
    <x v="0"/>
    <x v="35"/>
    <x v="2"/>
    <x v="3"/>
    <x v="2"/>
    <x v="2"/>
    <x v="2"/>
    <x v="3"/>
    <x v="3"/>
    <x v="35"/>
    <x v="2"/>
    <x v="2"/>
    <x v="19"/>
    <x v="0"/>
    <x v="2"/>
    <x v="0"/>
    <x v="2"/>
    <x v="0"/>
    <x v="0"/>
    <x v="0"/>
    <x v="2"/>
    <x v="0"/>
  </r>
  <r>
    <x v="19"/>
    <x v="0"/>
    <x v="0"/>
    <x v="35"/>
    <x v="0"/>
    <x v="32"/>
    <x v="2"/>
    <x v="3"/>
    <x v="2"/>
    <x v="2"/>
    <x v="2"/>
    <x v="3"/>
    <x v="3"/>
    <x v="32"/>
    <x v="2"/>
    <x v="2"/>
    <x v="19"/>
    <x v="0"/>
    <x v="2"/>
    <x v="0"/>
    <x v="2"/>
    <x v="0"/>
    <x v="0"/>
    <x v="0"/>
    <x v="2"/>
    <x v="0"/>
  </r>
  <r>
    <x v="19"/>
    <x v="0"/>
    <x v="0"/>
    <x v="30"/>
    <x v="33"/>
    <x v="4"/>
    <x v="2"/>
    <x v="3"/>
    <x v="2"/>
    <x v="2"/>
    <x v="2"/>
    <x v="3"/>
    <x v="3"/>
    <x v="4"/>
    <x v="2"/>
    <x v="6"/>
    <x v="34"/>
    <x v="0"/>
    <x v="2"/>
    <x v="0"/>
    <x v="2"/>
    <x v="0"/>
    <x v="0"/>
    <x v="0"/>
    <x v="2"/>
    <x v="0"/>
  </r>
  <r>
    <x v="19"/>
    <x v="0"/>
    <x v="0"/>
    <x v="25"/>
    <x v="34"/>
    <x v="4"/>
    <x v="2"/>
    <x v="3"/>
    <x v="2"/>
    <x v="2"/>
    <x v="2"/>
    <x v="3"/>
    <x v="3"/>
    <x v="4"/>
    <x v="2"/>
    <x v="6"/>
    <x v="35"/>
    <x v="0"/>
    <x v="2"/>
    <x v="0"/>
    <x v="2"/>
    <x v="0"/>
    <x v="0"/>
    <x v="0"/>
    <x v="2"/>
    <x v="0"/>
  </r>
  <r>
    <x v="20"/>
    <x v="12"/>
    <x v="0"/>
    <x v="0"/>
    <x v="40"/>
    <x v="36"/>
    <x v="2"/>
    <x v="3"/>
    <x v="2"/>
    <x v="2"/>
    <x v="3"/>
    <x v="5"/>
    <x v="6"/>
    <x v="36"/>
    <x v="4"/>
    <x v="8"/>
    <x v="41"/>
    <x v="0"/>
    <x v="2"/>
    <x v="0"/>
    <x v="2"/>
    <x v="0"/>
    <x v="0"/>
    <x v="0"/>
    <x v="2"/>
    <x v="0"/>
  </r>
  <r>
    <x v="21"/>
    <x v="0"/>
    <x v="0"/>
    <x v="36"/>
    <x v="41"/>
    <x v="35"/>
    <x v="2"/>
    <x v="3"/>
    <x v="2"/>
    <x v="2"/>
    <x v="2"/>
    <x v="3"/>
    <x v="3"/>
    <x v="35"/>
    <x v="2"/>
    <x v="3"/>
    <x v="42"/>
    <x v="0"/>
    <x v="2"/>
    <x v="0"/>
    <x v="2"/>
    <x v="0"/>
    <x v="0"/>
    <x v="0"/>
    <x v="2"/>
    <x v="0"/>
  </r>
  <r>
    <x v="22"/>
    <x v="0"/>
    <x v="0"/>
    <x v="37"/>
    <x v="42"/>
    <x v="8"/>
    <x v="2"/>
    <x v="3"/>
    <x v="2"/>
    <x v="2"/>
    <x v="2"/>
    <x v="3"/>
    <x v="3"/>
    <x v="8"/>
    <x v="2"/>
    <x v="6"/>
    <x v="43"/>
    <x v="0"/>
    <x v="2"/>
    <x v="0"/>
    <x v="2"/>
    <x v="0"/>
    <x v="0"/>
    <x v="0"/>
    <x v="2"/>
    <x v="0"/>
  </r>
  <r>
    <x v="22"/>
    <x v="0"/>
    <x v="0"/>
    <x v="8"/>
    <x v="43"/>
    <x v="8"/>
    <x v="2"/>
    <x v="3"/>
    <x v="2"/>
    <x v="2"/>
    <x v="2"/>
    <x v="3"/>
    <x v="3"/>
    <x v="8"/>
    <x v="2"/>
    <x v="6"/>
    <x v="44"/>
    <x v="0"/>
    <x v="2"/>
    <x v="0"/>
    <x v="2"/>
    <x v="0"/>
    <x v="0"/>
    <x v="0"/>
    <x v="2"/>
    <x v="0"/>
  </r>
  <r>
    <x v="22"/>
    <x v="0"/>
    <x v="0"/>
    <x v="37"/>
    <x v="42"/>
    <x v="8"/>
    <x v="2"/>
    <x v="3"/>
    <x v="2"/>
    <x v="2"/>
    <x v="2"/>
    <x v="3"/>
    <x v="3"/>
    <x v="8"/>
    <x v="2"/>
    <x v="6"/>
    <x v="43"/>
    <x v="0"/>
    <x v="2"/>
    <x v="0"/>
    <x v="2"/>
    <x v="0"/>
    <x v="0"/>
    <x v="0"/>
    <x v="2"/>
    <x v="0"/>
  </r>
  <r>
    <x v="22"/>
    <x v="0"/>
    <x v="0"/>
    <x v="38"/>
    <x v="44"/>
    <x v="13"/>
    <x v="2"/>
    <x v="3"/>
    <x v="2"/>
    <x v="2"/>
    <x v="2"/>
    <x v="3"/>
    <x v="3"/>
    <x v="13"/>
    <x v="2"/>
    <x v="6"/>
    <x v="45"/>
    <x v="0"/>
    <x v="2"/>
    <x v="0"/>
    <x v="2"/>
    <x v="0"/>
    <x v="0"/>
    <x v="0"/>
    <x v="2"/>
    <x v="0"/>
  </r>
  <r>
    <x v="22"/>
    <x v="13"/>
    <x v="0"/>
    <x v="0"/>
    <x v="32"/>
    <x v="27"/>
    <x v="2"/>
    <x v="3"/>
    <x v="2"/>
    <x v="2"/>
    <x v="3"/>
    <x v="3"/>
    <x v="4"/>
    <x v="27"/>
    <x v="3"/>
    <x v="4"/>
    <x v="33"/>
    <x v="0"/>
    <x v="2"/>
    <x v="0"/>
    <x v="2"/>
    <x v="0"/>
    <x v="0"/>
    <x v="0"/>
    <x v="2"/>
    <x v="0"/>
  </r>
  <r>
    <x v="22"/>
    <x v="10"/>
    <x v="0"/>
    <x v="0"/>
    <x v="45"/>
    <x v="36"/>
    <x v="2"/>
    <x v="3"/>
    <x v="2"/>
    <x v="2"/>
    <x v="3"/>
    <x v="5"/>
    <x v="6"/>
    <x v="36"/>
    <x v="4"/>
    <x v="8"/>
    <x v="46"/>
    <x v="0"/>
    <x v="2"/>
    <x v="0"/>
    <x v="2"/>
    <x v="0"/>
    <x v="0"/>
    <x v="0"/>
    <x v="2"/>
    <x v="0"/>
  </r>
  <r>
    <x v="22"/>
    <x v="10"/>
    <x v="0"/>
    <x v="0"/>
    <x v="45"/>
    <x v="36"/>
    <x v="2"/>
    <x v="3"/>
    <x v="2"/>
    <x v="2"/>
    <x v="3"/>
    <x v="5"/>
    <x v="6"/>
    <x v="36"/>
    <x v="4"/>
    <x v="8"/>
    <x v="46"/>
    <x v="0"/>
    <x v="2"/>
    <x v="0"/>
    <x v="2"/>
    <x v="0"/>
    <x v="0"/>
    <x v="0"/>
    <x v="2"/>
    <x v="0"/>
  </r>
  <r>
    <x v="23"/>
    <x v="0"/>
    <x v="0"/>
    <x v="27"/>
    <x v="46"/>
    <x v="34"/>
    <x v="2"/>
    <x v="4"/>
    <x v="2"/>
    <x v="2"/>
    <x v="2"/>
    <x v="3"/>
    <x v="3"/>
    <x v="34"/>
    <x v="2"/>
    <x v="3"/>
    <x v="47"/>
    <x v="0"/>
    <x v="2"/>
    <x v="0"/>
    <x v="2"/>
    <x v="0"/>
    <x v="0"/>
    <x v="0"/>
    <x v="2"/>
    <x v="0"/>
  </r>
  <r>
    <x v="23"/>
    <x v="0"/>
    <x v="0"/>
    <x v="2"/>
    <x v="2"/>
    <x v="2"/>
    <x v="2"/>
    <x v="4"/>
    <x v="2"/>
    <x v="2"/>
    <x v="2"/>
    <x v="2"/>
    <x v="2"/>
    <x v="2"/>
    <x v="2"/>
    <x v="2"/>
    <x v="2"/>
    <x v="0"/>
    <x v="2"/>
    <x v="0"/>
    <x v="2"/>
    <x v="0"/>
    <x v="0"/>
    <x v="0"/>
    <x v="2"/>
    <x v="0"/>
  </r>
  <r>
    <x v="24"/>
    <x v="0"/>
    <x v="0"/>
    <x v="39"/>
    <x v="47"/>
    <x v="36"/>
    <x v="2"/>
    <x v="4"/>
    <x v="2"/>
    <x v="2"/>
    <x v="2"/>
    <x v="5"/>
    <x v="6"/>
    <x v="36"/>
    <x v="2"/>
    <x v="8"/>
    <x v="48"/>
    <x v="0"/>
    <x v="2"/>
    <x v="0"/>
    <x v="2"/>
    <x v="0"/>
    <x v="0"/>
    <x v="0"/>
    <x v="2"/>
    <x v="0"/>
  </r>
  <r>
    <x v="25"/>
    <x v="0"/>
    <x v="0"/>
    <x v="40"/>
    <x v="48"/>
    <x v="37"/>
    <x v="2"/>
    <x v="4"/>
    <x v="2"/>
    <x v="2"/>
    <x v="2"/>
    <x v="3"/>
    <x v="3"/>
    <x v="37"/>
    <x v="2"/>
    <x v="3"/>
    <x v="49"/>
    <x v="0"/>
    <x v="2"/>
    <x v="0"/>
    <x v="2"/>
    <x v="0"/>
    <x v="0"/>
    <x v="0"/>
    <x v="2"/>
    <x v="0"/>
  </r>
  <r>
    <x v="25"/>
    <x v="0"/>
    <x v="0"/>
    <x v="41"/>
    <x v="49"/>
    <x v="38"/>
    <x v="2"/>
    <x v="4"/>
    <x v="2"/>
    <x v="2"/>
    <x v="2"/>
    <x v="3"/>
    <x v="3"/>
    <x v="38"/>
    <x v="2"/>
    <x v="3"/>
    <x v="50"/>
    <x v="0"/>
    <x v="2"/>
    <x v="0"/>
    <x v="2"/>
    <x v="0"/>
    <x v="0"/>
    <x v="0"/>
    <x v="2"/>
    <x v="0"/>
  </r>
  <r>
    <x v="25"/>
    <x v="0"/>
    <x v="0"/>
    <x v="42"/>
    <x v="50"/>
    <x v="38"/>
    <x v="2"/>
    <x v="4"/>
    <x v="2"/>
    <x v="2"/>
    <x v="2"/>
    <x v="3"/>
    <x v="3"/>
    <x v="38"/>
    <x v="2"/>
    <x v="3"/>
    <x v="51"/>
    <x v="0"/>
    <x v="2"/>
    <x v="0"/>
    <x v="2"/>
    <x v="0"/>
    <x v="0"/>
    <x v="0"/>
    <x v="2"/>
    <x v="0"/>
  </r>
  <r>
    <x v="25"/>
    <x v="0"/>
    <x v="0"/>
    <x v="43"/>
    <x v="51"/>
    <x v="38"/>
    <x v="2"/>
    <x v="4"/>
    <x v="2"/>
    <x v="2"/>
    <x v="2"/>
    <x v="3"/>
    <x v="3"/>
    <x v="38"/>
    <x v="2"/>
    <x v="3"/>
    <x v="52"/>
    <x v="0"/>
    <x v="2"/>
    <x v="0"/>
    <x v="2"/>
    <x v="0"/>
    <x v="0"/>
    <x v="0"/>
    <x v="2"/>
    <x v="0"/>
  </r>
  <r>
    <x v="26"/>
    <x v="0"/>
    <x v="0"/>
    <x v="27"/>
    <x v="52"/>
    <x v="34"/>
    <x v="2"/>
    <x v="4"/>
    <x v="2"/>
    <x v="2"/>
    <x v="2"/>
    <x v="3"/>
    <x v="3"/>
    <x v="34"/>
    <x v="2"/>
    <x v="3"/>
    <x v="53"/>
    <x v="0"/>
    <x v="2"/>
    <x v="0"/>
    <x v="2"/>
    <x v="0"/>
    <x v="0"/>
    <x v="0"/>
    <x v="2"/>
    <x v="0"/>
  </r>
  <r>
    <x v="26"/>
    <x v="0"/>
    <x v="0"/>
    <x v="44"/>
    <x v="53"/>
    <x v="32"/>
    <x v="2"/>
    <x v="4"/>
    <x v="2"/>
    <x v="2"/>
    <x v="2"/>
    <x v="3"/>
    <x v="3"/>
    <x v="32"/>
    <x v="2"/>
    <x v="3"/>
    <x v="54"/>
    <x v="0"/>
    <x v="2"/>
    <x v="0"/>
    <x v="2"/>
    <x v="0"/>
    <x v="0"/>
    <x v="0"/>
    <x v="2"/>
    <x v="0"/>
  </r>
  <r>
    <x v="26"/>
    <x v="11"/>
    <x v="0"/>
    <x v="0"/>
    <x v="45"/>
    <x v="36"/>
    <x v="2"/>
    <x v="4"/>
    <x v="2"/>
    <x v="2"/>
    <x v="3"/>
    <x v="5"/>
    <x v="6"/>
    <x v="36"/>
    <x v="4"/>
    <x v="8"/>
    <x v="46"/>
    <x v="0"/>
    <x v="2"/>
    <x v="0"/>
    <x v="2"/>
    <x v="0"/>
    <x v="0"/>
    <x v="0"/>
    <x v="2"/>
    <x v="0"/>
  </r>
  <r>
    <x v="27"/>
    <x v="0"/>
    <x v="0"/>
    <x v="45"/>
    <x v="54"/>
    <x v="39"/>
    <x v="2"/>
    <x v="4"/>
    <x v="2"/>
    <x v="2"/>
    <x v="2"/>
    <x v="3"/>
    <x v="3"/>
    <x v="39"/>
    <x v="2"/>
    <x v="2"/>
    <x v="55"/>
    <x v="0"/>
    <x v="2"/>
    <x v="0"/>
    <x v="2"/>
    <x v="0"/>
    <x v="0"/>
    <x v="0"/>
    <x v="2"/>
    <x v="0"/>
  </r>
  <r>
    <x v="28"/>
    <x v="0"/>
    <x v="0"/>
    <x v="46"/>
    <x v="55"/>
    <x v="40"/>
    <x v="2"/>
    <x v="4"/>
    <x v="2"/>
    <x v="2"/>
    <x v="2"/>
    <x v="3"/>
    <x v="3"/>
    <x v="40"/>
    <x v="2"/>
    <x v="3"/>
    <x v="56"/>
    <x v="0"/>
    <x v="2"/>
    <x v="0"/>
    <x v="2"/>
    <x v="0"/>
    <x v="0"/>
    <x v="0"/>
    <x v="2"/>
    <x v="0"/>
  </r>
  <r>
    <x v="29"/>
    <x v="0"/>
    <x v="0"/>
    <x v="47"/>
    <x v="56"/>
    <x v="7"/>
    <x v="2"/>
    <x v="4"/>
    <x v="2"/>
    <x v="2"/>
    <x v="2"/>
    <x v="4"/>
    <x v="5"/>
    <x v="7"/>
    <x v="2"/>
    <x v="5"/>
    <x v="57"/>
    <x v="0"/>
    <x v="2"/>
    <x v="0"/>
    <x v="2"/>
    <x v="0"/>
    <x v="0"/>
    <x v="0"/>
    <x v="2"/>
    <x v="0"/>
  </r>
  <r>
    <x v="29"/>
    <x v="0"/>
    <x v="0"/>
    <x v="48"/>
    <x v="57"/>
    <x v="7"/>
    <x v="2"/>
    <x v="4"/>
    <x v="2"/>
    <x v="2"/>
    <x v="2"/>
    <x v="4"/>
    <x v="5"/>
    <x v="7"/>
    <x v="2"/>
    <x v="5"/>
    <x v="58"/>
    <x v="0"/>
    <x v="2"/>
    <x v="0"/>
    <x v="2"/>
    <x v="0"/>
    <x v="0"/>
    <x v="0"/>
    <x v="2"/>
    <x v="0"/>
  </r>
  <r>
    <x v="29"/>
    <x v="0"/>
    <x v="0"/>
    <x v="49"/>
    <x v="58"/>
    <x v="32"/>
    <x v="2"/>
    <x v="4"/>
    <x v="2"/>
    <x v="2"/>
    <x v="2"/>
    <x v="3"/>
    <x v="3"/>
    <x v="32"/>
    <x v="2"/>
    <x v="3"/>
    <x v="59"/>
    <x v="0"/>
    <x v="2"/>
    <x v="0"/>
    <x v="2"/>
    <x v="0"/>
    <x v="0"/>
    <x v="0"/>
    <x v="2"/>
    <x v="0"/>
  </r>
  <r>
    <x v="30"/>
    <x v="0"/>
    <x v="0"/>
    <x v="27"/>
    <x v="59"/>
    <x v="8"/>
    <x v="2"/>
    <x v="4"/>
    <x v="2"/>
    <x v="2"/>
    <x v="2"/>
    <x v="3"/>
    <x v="3"/>
    <x v="8"/>
    <x v="2"/>
    <x v="6"/>
    <x v="60"/>
    <x v="0"/>
    <x v="2"/>
    <x v="0"/>
    <x v="2"/>
    <x v="0"/>
    <x v="0"/>
    <x v="0"/>
    <x v="2"/>
    <x v="0"/>
  </r>
  <r>
    <x v="30"/>
    <x v="14"/>
    <x v="0"/>
    <x v="0"/>
    <x v="45"/>
    <x v="36"/>
    <x v="2"/>
    <x v="4"/>
    <x v="2"/>
    <x v="2"/>
    <x v="3"/>
    <x v="5"/>
    <x v="6"/>
    <x v="36"/>
    <x v="4"/>
    <x v="8"/>
    <x v="46"/>
    <x v="0"/>
    <x v="2"/>
    <x v="0"/>
    <x v="2"/>
    <x v="0"/>
    <x v="0"/>
    <x v="0"/>
    <x v="2"/>
    <x v="0"/>
  </r>
  <r>
    <x v="30"/>
    <x v="15"/>
    <x v="0"/>
    <x v="0"/>
    <x v="60"/>
    <x v="36"/>
    <x v="2"/>
    <x v="4"/>
    <x v="2"/>
    <x v="2"/>
    <x v="3"/>
    <x v="5"/>
    <x v="6"/>
    <x v="36"/>
    <x v="4"/>
    <x v="8"/>
    <x v="61"/>
    <x v="0"/>
    <x v="2"/>
    <x v="0"/>
    <x v="2"/>
    <x v="0"/>
    <x v="0"/>
    <x v="0"/>
    <x v="2"/>
    <x v="0"/>
  </r>
  <r>
    <x v="30"/>
    <x v="16"/>
    <x v="0"/>
    <x v="0"/>
    <x v="0"/>
    <x v="41"/>
    <x v="2"/>
    <x v="4"/>
    <x v="2"/>
    <x v="2"/>
    <x v="3"/>
    <x v="2"/>
    <x v="2"/>
    <x v="41"/>
    <x v="3"/>
    <x v="9"/>
    <x v="19"/>
    <x v="0"/>
    <x v="2"/>
    <x v="0"/>
    <x v="2"/>
    <x v="0"/>
    <x v="0"/>
    <x v="0"/>
    <x v="2"/>
    <x v="0"/>
  </r>
  <r>
    <x v="31"/>
    <x v="0"/>
    <x v="0"/>
    <x v="46"/>
    <x v="52"/>
    <x v="34"/>
    <x v="2"/>
    <x v="4"/>
    <x v="2"/>
    <x v="2"/>
    <x v="2"/>
    <x v="3"/>
    <x v="3"/>
    <x v="34"/>
    <x v="2"/>
    <x v="3"/>
    <x v="53"/>
    <x v="0"/>
    <x v="2"/>
    <x v="0"/>
    <x v="2"/>
    <x v="0"/>
    <x v="0"/>
    <x v="0"/>
    <x v="2"/>
    <x v="0"/>
  </r>
  <r>
    <x v="31"/>
    <x v="0"/>
    <x v="0"/>
    <x v="50"/>
    <x v="52"/>
    <x v="34"/>
    <x v="2"/>
    <x v="4"/>
    <x v="2"/>
    <x v="2"/>
    <x v="2"/>
    <x v="3"/>
    <x v="3"/>
    <x v="34"/>
    <x v="2"/>
    <x v="3"/>
    <x v="53"/>
    <x v="0"/>
    <x v="2"/>
    <x v="0"/>
    <x v="2"/>
    <x v="0"/>
    <x v="0"/>
    <x v="0"/>
    <x v="2"/>
    <x v="0"/>
  </r>
  <r>
    <x v="31"/>
    <x v="14"/>
    <x v="0"/>
    <x v="0"/>
    <x v="45"/>
    <x v="36"/>
    <x v="2"/>
    <x v="4"/>
    <x v="2"/>
    <x v="2"/>
    <x v="3"/>
    <x v="5"/>
    <x v="6"/>
    <x v="36"/>
    <x v="4"/>
    <x v="8"/>
    <x v="46"/>
    <x v="0"/>
    <x v="2"/>
    <x v="0"/>
    <x v="2"/>
    <x v="0"/>
    <x v="0"/>
    <x v="0"/>
    <x v="2"/>
    <x v="0"/>
  </r>
  <r>
    <x v="32"/>
    <x v="0"/>
    <x v="0"/>
    <x v="51"/>
    <x v="61"/>
    <x v="42"/>
    <x v="2"/>
    <x v="4"/>
    <x v="2"/>
    <x v="2"/>
    <x v="2"/>
    <x v="3"/>
    <x v="3"/>
    <x v="42"/>
    <x v="2"/>
    <x v="3"/>
    <x v="62"/>
    <x v="0"/>
    <x v="2"/>
    <x v="0"/>
    <x v="2"/>
    <x v="0"/>
    <x v="0"/>
    <x v="0"/>
    <x v="2"/>
    <x v="0"/>
  </r>
  <r>
    <x v="33"/>
    <x v="0"/>
    <x v="0"/>
    <x v="12"/>
    <x v="52"/>
    <x v="43"/>
    <x v="2"/>
    <x v="4"/>
    <x v="2"/>
    <x v="2"/>
    <x v="2"/>
    <x v="3"/>
    <x v="3"/>
    <x v="43"/>
    <x v="2"/>
    <x v="3"/>
    <x v="53"/>
    <x v="0"/>
    <x v="2"/>
    <x v="0"/>
    <x v="2"/>
    <x v="0"/>
    <x v="0"/>
    <x v="0"/>
    <x v="2"/>
    <x v="0"/>
  </r>
  <r>
    <x v="33"/>
    <x v="8"/>
    <x v="0"/>
    <x v="0"/>
    <x v="45"/>
    <x v="36"/>
    <x v="2"/>
    <x v="4"/>
    <x v="2"/>
    <x v="2"/>
    <x v="3"/>
    <x v="5"/>
    <x v="6"/>
    <x v="36"/>
    <x v="4"/>
    <x v="8"/>
    <x v="46"/>
    <x v="0"/>
    <x v="2"/>
    <x v="0"/>
    <x v="2"/>
    <x v="0"/>
    <x v="0"/>
    <x v="0"/>
    <x v="2"/>
    <x v="0"/>
  </r>
  <r>
    <x v="34"/>
    <x v="17"/>
    <x v="0"/>
    <x v="0"/>
    <x v="62"/>
    <x v="44"/>
    <x v="2"/>
    <x v="4"/>
    <x v="2"/>
    <x v="2"/>
    <x v="3"/>
    <x v="2"/>
    <x v="2"/>
    <x v="44"/>
    <x v="3"/>
    <x v="9"/>
    <x v="63"/>
    <x v="0"/>
    <x v="2"/>
    <x v="0"/>
    <x v="2"/>
    <x v="0"/>
    <x v="0"/>
    <x v="0"/>
    <x v="2"/>
    <x v="0"/>
  </r>
  <r>
    <x v="35"/>
    <x v="0"/>
    <x v="0"/>
    <x v="52"/>
    <x v="4"/>
    <x v="4"/>
    <x v="2"/>
    <x v="4"/>
    <x v="2"/>
    <x v="2"/>
    <x v="2"/>
    <x v="3"/>
    <x v="3"/>
    <x v="4"/>
    <x v="2"/>
    <x v="3"/>
    <x v="4"/>
    <x v="0"/>
    <x v="2"/>
    <x v="0"/>
    <x v="2"/>
    <x v="0"/>
    <x v="0"/>
    <x v="0"/>
    <x v="2"/>
    <x v="0"/>
  </r>
  <r>
    <x v="36"/>
    <x v="0"/>
    <x v="0"/>
    <x v="53"/>
    <x v="63"/>
    <x v="45"/>
    <x v="2"/>
    <x v="4"/>
    <x v="2"/>
    <x v="2"/>
    <x v="2"/>
    <x v="3"/>
    <x v="3"/>
    <x v="45"/>
    <x v="2"/>
    <x v="3"/>
    <x v="64"/>
    <x v="0"/>
    <x v="2"/>
    <x v="0"/>
    <x v="2"/>
    <x v="0"/>
    <x v="0"/>
    <x v="0"/>
    <x v="2"/>
    <x v="0"/>
  </r>
  <r>
    <x v="37"/>
    <x v="0"/>
    <x v="0"/>
    <x v="8"/>
    <x v="64"/>
    <x v="8"/>
    <x v="2"/>
    <x v="4"/>
    <x v="2"/>
    <x v="2"/>
    <x v="2"/>
    <x v="3"/>
    <x v="3"/>
    <x v="8"/>
    <x v="2"/>
    <x v="6"/>
    <x v="65"/>
    <x v="0"/>
    <x v="2"/>
    <x v="0"/>
    <x v="2"/>
    <x v="0"/>
    <x v="0"/>
    <x v="0"/>
    <x v="2"/>
    <x v="0"/>
  </r>
  <r>
    <x v="37"/>
    <x v="0"/>
    <x v="0"/>
    <x v="25"/>
    <x v="34"/>
    <x v="4"/>
    <x v="2"/>
    <x v="4"/>
    <x v="2"/>
    <x v="2"/>
    <x v="2"/>
    <x v="3"/>
    <x v="3"/>
    <x v="4"/>
    <x v="2"/>
    <x v="6"/>
    <x v="35"/>
    <x v="0"/>
    <x v="2"/>
    <x v="0"/>
    <x v="2"/>
    <x v="0"/>
    <x v="0"/>
    <x v="0"/>
    <x v="2"/>
    <x v="0"/>
  </r>
  <r>
    <x v="37"/>
    <x v="0"/>
    <x v="0"/>
    <x v="30"/>
    <x v="33"/>
    <x v="4"/>
    <x v="2"/>
    <x v="4"/>
    <x v="2"/>
    <x v="2"/>
    <x v="2"/>
    <x v="3"/>
    <x v="3"/>
    <x v="4"/>
    <x v="2"/>
    <x v="6"/>
    <x v="34"/>
    <x v="0"/>
    <x v="2"/>
    <x v="0"/>
    <x v="2"/>
    <x v="0"/>
    <x v="0"/>
    <x v="0"/>
    <x v="2"/>
    <x v="0"/>
  </r>
  <r>
    <x v="37"/>
    <x v="11"/>
    <x v="0"/>
    <x v="0"/>
    <x v="45"/>
    <x v="36"/>
    <x v="2"/>
    <x v="4"/>
    <x v="2"/>
    <x v="2"/>
    <x v="3"/>
    <x v="5"/>
    <x v="6"/>
    <x v="36"/>
    <x v="4"/>
    <x v="8"/>
    <x v="46"/>
    <x v="0"/>
    <x v="2"/>
    <x v="0"/>
    <x v="2"/>
    <x v="0"/>
    <x v="0"/>
    <x v="0"/>
    <x v="2"/>
    <x v="0"/>
  </r>
  <r>
    <x v="38"/>
    <x v="0"/>
    <x v="0"/>
    <x v="18"/>
    <x v="29"/>
    <x v="28"/>
    <x v="2"/>
    <x v="4"/>
    <x v="2"/>
    <x v="2"/>
    <x v="2"/>
    <x v="3"/>
    <x v="3"/>
    <x v="28"/>
    <x v="2"/>
    <x v="2"/>
    <x v="30"/>
    <x v="0"/>
    <x v="2"/>
    <x v="0"/>
    <x v="2"/>
    <x v="0"/>
    <x v="0"/>
    <x v="0"/>
    <x v="2"/>
    <x v="0"/>
  </r>
  <r>
    <x v="38"/>
    <x v="0"/>
    <x v="0"/>
    <x v="54"/>
    <x v="65"/>
    <x v="38"/>
    <x v="2"/>
    <x v="4"/>
    <x v="2"/>
    <x v="2"/>
    <x v="2"/>
    <x v="3"/>
    <x v="3"/>
    <x v="38"/>
    <x v="2"/>
    <x v="3"/>
    <x v="66"/>
    <x v="0"/>
    <x v="2"/>
    <x v="0"/>
    <x v="2"/>
    <x v="0"/>
    <x v="0"/>
    <x v="0"/>
    <x v="2"/>
    <x v="0"/>
  </r>
  <r>
    <x v="39"/>
    <x v="0"/>
    <x v="0"/>
    <x v="0"/>
    <x v="0"/>
    <x v="0"/>
    <x v="3"/>
    <x v="0"/>
    <x v="0"/>
    <x v="0"/>
    <x v="4"/>
    <x v="0"/>
    <x v="0"/>
    <x v="0"/>
    <x v="0"/>
    <x v="0"/>
    <x v="0"/>
    <x v="0"/>
    <x v="2"/>
    <x v="0"/>
    <x v="2"/>
    <x v="0"/>
    <x v="0"/>
    <x v="0"/>
    <x v="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A3:D7" firstHeaderRow="0" firstDataRow="1" firstDataCol="2"/>
  <pivotFields count="17">
    <pivotField compact="0" defaultSubtotal="0" outline="0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dataField="1" compact="0" defaultSubtotal="0" outline="0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compact="0" defaultSubtotal="0" outline="0" showAll="0">
      <items count="3">
        <item x="0"/>
        <item x="1"/>
        <item x="2"/>
      </items>
    </pivotField>
    <pivotField dataField="1" compact="0" defaultSubtotal="0" outline="0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</items>
    </pivotField>
    <pivotField compact="0" defaultSubtotal="0" outline="0" showAll="0">
      <items count="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</items>
    </pivotField>
    <pivotField compact="0" defaultSubtotal="0" outline="0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axis="axisRow" compact="0" defaultSubtotal="0" outline="0" multipleItemSelectionAllowed="1" showAll="0">
      <items count="4">
        <item x="2"/>
        <item h="1" x="0"/>
        <item h="1" x="1"/>
        <item h="1" x="3"/>
      </items>
    </pivotField>
    <pivotField axis="axisRow" compact="0" defaultSubtotal="0" outline="0" showAll="0">
      <items count="5">
        <item x="2"/>
        <item x="3"/>
        <item x="4"/>
        <item x="1"/>
        <item x="0"/>
      </items>
    </pivotField>
    <pivotField compact="0" defaultSubtotal="0" outline="0" showAll="0">
      <items count="3">
        <item x="0"/>
        <item x="1"/>
        <item x="2"/>
      </items>
    </pivotField>
    <pivotField compact="0" defaultSubtotal="0" outline="0" showAll="0">
      <items count="3">
        <item x="0"/>
        <item x="1"/>
        <item x="2"/>
      </items>
    </pivotField>
    <pivotField compact="0" defaultSubtotal="0" outline="0" showAll="0">
      <items count="5">
        <item x="0"/>
        <item x="1"/>
        <item x="2"/>
        <item x="3"/>
        <item x="4"/>
      </items>
    </pivotField>
    <pivotField compact="0" defaultSubtotal="0" outline="0" showAll="0">
      <items count="6">
        <item x="0"/>
        <item x="1"/>
        <item x="2"/>
        <item x="3"/>
        <item x="4"/>
        <item x="5"/>
      </items>
    </pivotField>
    <pivotField compact="0" defaultSubtotal="0" outline="0" showAll="0">
      <items count="7">
        <item x="0"/>
        <item x="1"/>
        <item x="2"/>
        <item x="3"/>
        <item x="4"/>
        <item x="5"/>
        <item x="6"/>
      </items>
    </pivotField>
    <pivotField compact="0" defaultSubtotal="0" outline="0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compact="0" defaultSubtotal="0" outline="0" showAll="0">
      <items count="5">
        <item x="0"/>
        <item x="1"/>
        <item x="2"/>
        <item x="3"/>
        <item x="4"/>
      </items>
    </pivotField>
    <pivotField compact="0" defaultSubtotal="0" outline="0" showAl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defaultSubtotal="0" outline="0" showAll="0">
      <items count="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</items>
    </pivotField>
  </pivotFields>
  <rowFields count="2">
    <field x="6"/>
    <field x="7"/>
  </rowFields>
  <rowItems count="4">
    <i>
      <x/>
      <x/>
    </i>
    <i r="1">
      <x v="1"/>
    </i>
    <i r="1"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收入" fld="1" baseField="0" baseItem="0"/>
    <dataField name="求和项:支出" fld="3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数据透视表1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Y12:AC14" firstHeaderRow="0" firstDataRow="1" firstDataCol="3" rowPageCount="2" colPageCount="1"/>
  <pivotFields count="17">
    <pivotField compact="0" defaultSubtotal="0" outline="0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dataField="1" compact="0" defaultSubtotal="0" outline="0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compact="0" defaultSubtotal="0" outline="0" showAll="0">
      <items count="3">
        <item x="0"/>
        <item x="1"/>
        <item x="2"/>
      </items>
    </pivotField>
    <pivotField dataField="1" compact="0" defaultSubtotal="0" outline="0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</items>
    </pivotField>
    <pivotField compact="0" defaultSubtotal="0" outline="0" showAll="0">
      <items count="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</items>
    </pivotField>
    <pivotField compact="0" defaultSubtotal="0" outline="0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compact="0" defaultSubtotal="0" outline="0" multipleItemSelectionAllowed="1" showAll="0">
      <items count="4">
        <item x="2"/>
        <item h="1" x="0"/>
        <item h="1" x="1"/>
        <item h="1" x="3"/>
      </items>
    </pivotField>
    <pivotField compact="0" defaultSubtotal="0" outline="0" showAll="0">
      <items count="5">
        <item x="2"/>
        <item x="3"/>
        <item x="4"/>
        <item x="1"/>
        <item x="0"/>
      </items>
    </pivotField>
    <pivotField compact="0" defaultSubtotal="0" outline="0" showAll="0">
      <items count="3">
        <item x="0"/>
        <item x="1"/>
        <item x="2"/>
      </items>
    </pivotField>
    <pivotField compact="0" defaultSubtotal="0" outline="0" showAll="0">
      <items count="3">
        <item x="0"/>
        <item x="1"/>
        <item x="2"/>
      </items>
    </pivotField>
    <pivotField axis="axisPage" compact="0" defaultSubtotal="0" outline="0" multipleItemSelectionAllowed="1" showAll="0">
      <items count="5">
        <item h="1" x="0"/>
        <item h="1" x="1"/>
        <item x="2"/>
        <item h="1" x="3"/>
        <item h="1" x="4"/>
      </items>
    </pivotField>
    <pivotField axis="axisPage" compact="0" defaultSubtotal="0" outline="0" multipleItemSelectionAllowed="1" showAll="0">
      <items count="6">
        <item h="1" x="0"/>
        <item h="1" x="1"/>
        <item x="2"/>
        <item h="1" x="3"/>
        <item h="1" x="4"/>
        <item h="1" x="5"/>
      </items>
    </pivotField>
    <pivotField axis="axisRow" compact="0" defaultSubtotal="0" outline="0" showAll="0">
      <items count="7">
        <item x="0"/>
        <item x="1"/>
        <item x="2"/>
        <item x="3"/>
        <item x="4"/>
        <item x="5"/>
        <item x="6"/>
      </items>
    </pivotField>
    <pivotField compact="0" defaultSubtotal="0" outline="0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axis="axisRow" compact="0" defaultSubtotal="0" outline="0" showAll="0">
      <items count="5">
        <item x="0"/>
        <item x="1"/>
        <item x="2"/>
        <item x="3"/>
        <item x="4"/>
      </items>
    </pivotField>
    <pivotField axis="axisRow" compact="0" defaultSubtotal="0" outline="0" showAl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defaultSubtotal="0" outline="0" showAll="0">
      <items count="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</items>
    </pivotField>
  </pivotFields>
  <rowFields count="3">
    <field x="14"/>
    <field x="15"/>
    <field x="12"/>
  </rowFields>
  <rowItems count="2">
    <i>
      <x v="2"/>
      <x v="2"/>
      <x v="2"/>
    </i>
    <i t="grand">
      <x/>
    </i>
  </rowItems>
  <colFields count="1">
    <field x="-2"/>
  </colFields>
  <colItems count="2">
    <i>
      <x/>
    </i>
    <i i="1">
      <x v="1"/>
    </i>
  </colItems>
  <pageFields count="2">
    <pageField fld="11"/>
    <pageField fld="10"/>
  </pageFields>
  <dataFields count="2">
    <dataField name="求和项:收入" fld="1" baseField="0" baseItem="0"/>
    <dataField name="求和项:支出" fld="3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数据透视表8" cacheId="1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A3:I12" firstHeaderRow="0" firstDataRow="1" firstDataCol="5" rowPageCount="1" colPageCount="1"/>
  <pivotFields count="26">
    <pivotField compact="0" defaultSubtotal="0" outline="0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dataField="1" compact="0" defaultSubtotal="0" outline="0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compact="0" defaultSubtotal="0" outline="0" showAll="0">
      <items count="3">
        <item x="0"/>
        <item x="1"/>
        <item x="2"/>
      </items>
    </pivotField>
    <pivotField compact="0" defaultSubtotal="0" outline="0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</items>
    </pivotField>
    <pivotField compact="0" defaultSubtotal="0" outline="0" showAll="0">
      <items count="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</items>
    </pivotField>
    <pivotField compact="0" defaultSubtotal="0" outline="0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compact="0" defaultSubtotal="0" outline="0" showAll="0">
      <items count="4">
        <item x="0"/>
        <item x="1"/>
        <item x="2"/>
        <item x="3"/>
      </items>
    </pivotField>
    <pivotField compact="0" defaultSubtotal="0" outline="0" showAll="0">
      <items count="5">
        <item x="0"/>
        <item x="1"/>
        <item x="2"/>
        <item x="3"/>
        <item x="4"/>
      </items>
    </pivotField>
    <pivotField compact="0" defaultSubtotal="0" outline="0" showAll="0">
      <items count="3">
        <item x="0"/>
        <item x="1"/>
        <item x="2"/>
      </items>
    </pivotField>
    <pivotField compact="0" defaultSubtotal="0" outline="0" showAll="0">
      <items count="3">
        <item x="0"/>
        <item x="1"/>
        <item x="2"/>
      </items>
    </pivotField>
    <pivotField compact="0" defaultSubtotal="0" outline="0" showAll="0">
      <items count="5">
        <item x="0"/>
        <item x="1"/>
        <item x="2"/>
        <item x="3"/>
        <item x="4"/>
      </items>
    </pivotField>
    <pivotField compact="0" defaultSubtotal="0" outline="0" showAll="0">
      <items count="6">
        <item x="0"/>
        <item x="1"/>
        <item x="2"/>
        <item x="3"/>
        <item x="4"/>
        <item x="5"/>
      </items>
    </pivotField>
    <pivotField axis="axisPage" compact="0" defaultSubtotal="0" outline="0" multipleItemSelectionAllowed="1" showAll="0">
      <items count="7">
        <item h="1" x="3"/>
        <item h="1" x="5"/>
        <item x="4"/>
        <item h="1" x="6"/>
        <item h="1" x="1"/>
        <item h="1" x="2"/>
        <item h="1" x="0"/>
      </items>
    </pivotField>
    <pivotField axis="axisRow" compact="0" defaultSubtotal="0" outline="0" showAll="0">
      <items count="46">
        <item x="8"/>
        <item x="9"/>
        <item x="34"/>
        <item x="18"/>
        <item x="19"/>
        <item x="2"/>
        <item x="33"/>
        <item x="7"/>
        <item x="3"/>
        <item x="10"/>
        <item x="5"/>
        <item x="42"/>
        <item x="31"/>
        <item x="20"/>
        <item x="26"/>
        <item x="21"/>
        <item x="37"/>
        <item x="13"/>
        <item x="14"/>
        <item x="15"/>
        <item x="22"/>
        <item x="23"/>
        <item x="39"/>
        <item x="16"/>
        <item x="24"/>
        <item x="27"/>
        <item x="25"/>
        <item x="28"/>
        <item x="11"/>
        <item x="35"/>
        <item x="38"/>
        <item x="43"/>
        <item x="1"/>
        <item x="30"/>
        <item x="40"/>
        <item x="29"/>
        <item x="41"/>
        <item x="44"/>
        <item x="45"/>
        <item x="17"/>
        <item x="6"/>
        <item x="32"/>
        <item x="4"/>
        <item x="12"/>
        <item x="36"/>
        <item x="0"/>
      </items>
    </pivotField>
    <pivotField compact="0" defaultSubtotal="0" outline="0" showAll="0">
      <items count="5">
        <item x="0"/>
        <item x="1"/>
        <item x="2"/>
        <item x="3"/>
        <item x="4"/>
      </items>
    </pivotField>
    <pivotField compact="0" defaultSubtotal="0" outline="0" showAl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defaultSubtotal="0" outline="0" showAll="0">
      <items count="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</items>
    </pivotField>
    <pivotField axis="axisRow" compact="0" defaultSubtotal="0" outline="0" showAll="0">
      <items count="2">
        <item x="1"/>
        <item x="0"/>
      </items>
    </pivotField>
    <pivotField axis="axisRow" compact="0" defaultSubtotal="0" outline="0" showAll="0">
      <items count="3">
        <item x="1"/>
        <item x="0"/>
        <item x="2"/>
      </items>
    </pivotField>
    <pivotField axis="axisRow" compact="0" defaultSubtotal="0" outline="0" showAll="0">
      <items count="2">
        <item x="1"/>
        <item x="0"/>
      </items>
    </pivotField>
    <pivotField axis="axisRow" compact="0" defaultSubtotal="0" outline="0" showAll="0">
      <items count="3">
        <item x="1"/>
        <item x="0"/>
        <item x="2"/>
      </items>
    </pivotField>
    <pivotField compact="0" defaultSubtotal="0" outline="0" showAll="0">
      <items count="2">
        <item x="0"/>
        <item x="1"/>
      </items>
    </pivotField>
    <pivotField compact="0" defaultSubtotal="0" outline="0" showAll="0">
      <items count="2">
        <item x="0"/>
        <item x="1"/>
      </items>
    </pivotField>
    <pivotField dataField="1" compact="0" defaultSubtotal="0" outline="0" showAll="0">
      <items count="2">
        <item x="0"/>
        <item x="1"/>
      </items>
    </pivotField>
    <pivotField dataField="1" compact="0" defaultSubtotal="0" outline="0" showAll="0">
      <items count="3">
        <item x="0"/>
        <item x="1"/>
        <item x="2"/>
      </items>
    </pivotField>
    <pivotField dataField="1" compact="0" defaultSubtotal="0" outline="0" showAll="0">
      <items count="2">
        <item x="0"/>
        <item x="1"/>
      </items>
    </pivotField>
  </pivotFields>
  <rowFields count="5">
    <field x="13"/>
    <field x="17"/>
    <field x="18"/>
    <field x="19"/>
    <field x="20"/>
  </rowFields>
  <rowItems count="9">
    <i>
      <x v="10"/>
      <x v="1"/>
      <x v="2"/>
      <x v="1"/>
      <x v="2"/>
    </i>
    <i>
      <x v="12"/>
      <x v="1"/>
      <x v="2"/>
      <x v="1"/>
      <x v="2"/>
    </i>
    <i>
      <x v="13"/>
      <x v="1"/>
      <x v="2"/>
      <x v="1"/>
      <x v="2"/>
    </i>
    <i>
      <x v="14"/>
      <x v="1"/>
      <x v="2"/>
      <x v="1"/>
      <x v="2"/>
    </i>
    <i>
      <x v="25"/>
      <x v="1"/>
      <x v="2"/>
      <x v="1"/>
      <x v="2"/>
    </i>
    <i>
      <x v="28"/>
      <x v="1"/>
      <x v="2"/>
      <x v="1"/>
      <x v="2"/>
    </i>
    <i>
      <x v="35"/>
      <x v="1"/>
      <x v="2"/>
      <x v="1"/>
      <x v="2"/>
    </i>
    <i>
      <x v="39"/>
      <x v="1"/>
      <x v="2"/>
      <x v="1"/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2"/>
  </pageFields>
  <dataFields count="4">
    <dataField name="求和项:金额" fld="23" baseField="0" baseItem="0"/>
    <dataField name="求和项:收入" fld="1" baseField="0" baseItem="0"/>
    <dataField name="求和项:已开票" fld="24" baseField="0" baseItem="0"/>
    <dataField name="求和项:未开票" fld="25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数据透视表9" cacheId="1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A18:I51" firstHeaderRow="0" firstDataRow="1" firstDataCol="5" rowPageCount="1" colPageCount="1"/>
  <pivotFields count="26">
    <pivotField compact="0" defaultSubtotal="0" outline="0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compact="0" defaultSubtotal="0" outline="0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compact="0" defaultSubtotal="0" outline="0" showAll="0">
      <items count="3">
        <item x="0"/>
        <item x="1"/>
        <item x="2"/>
      </items>
    </pivotField>
    <pivotField dataField="1" compact="0" defaultSubtotal="0" outline="0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</items>
    </pivotField>
    <pivotField compact="0" defaultSubtotal="0" outline="0" showAll="0">
      <items count="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</items>
    </pivotField>
    <pivotField compact="0" defaultSubtotal="0" outline="0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compact="0" defaultSubtotal="0" outline="0" showAll="0">
      <items count="4">
        <item x="0"/>
        <item x="1"/>
        <item x="2"/>
        <item x="3"/>
      </items>
    </pivotField>
    <pivotField compact="0" defaultSubtotal="0" outline="0" showAll="0">
      <items count="5">
        <item x="0"/>
        <item x="1"/>
        <item x="2"/>
        <item x="3"/>
        <item x="4"/>
      </items>
    </pivotField>
    <pivotField compact="0" defaultSubtotal="0" outline="0" showAll="0">
      <items count="3">
        <item x="0"/>
        <item x="1"/>
        <item x="2"/>
      </items>
    </pivotField>
    <pivotField compact="0" defaultSubtotal="0" outline="0" showAll="0">
      <items count="3">
        <item x="0"/>
        <item x="1"/>
        <item x="2"/>
      </items>
    </pivotField>
    <pivotField compact="0" defaultSubtotal="0" outline="0" showAll="0">
      <items count="5">
        <item x="0"/>
        <item x="1"/>
        <item x="2"/>
        <item x="3"/>
        <item x="4"/>
      </items>
    </pivotField>
    <pivotField compact="0" defaultSubtotal="0" outline="0" showAll="0">
      <items count="6">
        <item x="0"/>
        <item x="1"/>
        <item x="2"/>
        <item x="3"/>
        <item x="4"/>
        <item x="5"/>
      </items>
    </pivotField>
    <pivotField axis="axisPage" compact="0" defaultSubtotal="0" outline="0" multipleItemSelectionAllowed="1" showAll="0">
      <items count="7">
        <item x="3"/>
        <item h="1" x="5"/>
        <item h="1" x="4"/>
        <item h="1" x="6"/>
        <item h="1" x="1"/>
        <item h="1" x="2"/>
        <item h="1" x="0"/>
      </items>
    </pivotField>
    <pivotField axis="axisRow" compact="0" defaultSubtotal="0" outline="0" showAll="0">
      <items count="46">
        <item x="8"/>
        <item x="9"/>
        <item x="34"/>
        <item x="18"/>
        <item x="19"/>
        <item x="2"/>
        <item x="33"/>
        <item x="7"/>
        <item x="3"/>
        <item x="10"/>
        <item x="5"/>
        <item x="42"/>
        <item x="31"/>
        <item x="20"/>
        <item x="26"/>
        <item x="21"/>
        <item x="37"/>
        <item x="13"/>
        <item x="14"/>
        <item x="15"/>
        <item x="22"/>
        <item x="23"/>
        <item x="39"/>
        <item x="16"/>
        <item x="24"/>
        <item x="27"/>
        <item x="25"/>
        <item x="28"/>
        <item x="11"/>
        <item x="35"/>
        <item x="38"/>
        <item x="43"/>
        <item x="1"/>
        <item x="30"/>
        <item x="40"/>
        <item x="29"/>
        <item x="41"/>
        <item x="44"/>
        <item x="45"/>
        <item x="17"/>
        <item x="6"/>
        <item x="32"/>
        <item x="4"/>
        <item x="12"/>
        <item x="36"/>
        <item x="0"/>
      </items>
    </pivotField>
    <pivotField compact="0" defaultSubtotal="0" outline="0" showAll="0">
      <items count="5">
        <item x="0"/>
        <item x="1"/>
        <item x="2"/>
        <item x="3"/>
        <item x="4"/>
      </items>
    </pivotField>
    <pivotField compact="0" defaultSubtotal="0" outline="0" showAl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defaultSubtotal="0" outline="0" showAll="0">
      <items count="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</items>
    </pivotField>
    <pivotField axis="axisRow" compact="0" defaultSubtotal="0" outline="0" showAll="0">
      <items count="2">
        <item x="1"/>
        <item x="0"/>
      </items>
    </pivotField>
    <pivotField axis="axisRow" compact="0" defaultSubtotal="0" outline="0" showAll="0">
      <items count="3">
        <item x="1"/>
        <item x="0"/>
        <item x="2"/>
      </items>
    </pivotField>
    <pivotField axis="axisRow" compact="0" defaultSubtotal="0" outline="0" showAll="0">
      <items count="2">
        <item x="1"/>
        <item x="0"/>
      </items>
    </pivotField>
    <pivotField axis="axisRow" compact="0" defaultSubtotal="0" outline="0" showAll="0">
      <items count="3">
        <item x="1"/>
        <item x="0"/>
        <item x="2"/>
      </items>
    </pivotField>
    <pivotField compact="0" defaultSubtotal="0" outline="0" showAll="0">
      <items count="2">
        <item x="0"/>
        <item x="1"/>
      </items>
    </pivotField>
    <pivotField compact="0" defaultSubtotal="0" outline="0" showAll="0">
      <items count="2">
        <item x="0"/>
        <item x="1"/>
      </items>
    </pivotField>
    <pivotField dataField="1" compact="0" defaultSubtotal="0" outline="0" showAll="0">
      <items count="2">
        <item x="0"/>
        <item x="1"/>
      </items>
    </pivotField>
    <pivotField dataField="1" compact="0" defaultSubtotal="0" outline="0" showAll="0">
      <items count="3">
        <item x="0"/>
        <item x="1"/>
        <item x="2"/>
      </items>
    </pivotField>
    <pivotField dataField="1" compact="0" defaultSubtotal="0" outline="0" showAll="0">
      <items count="2">
        <item x="0"/>
        <item x="1"/>
      </items>
    </pivotField>
  </pivotFields>
  <rowFields count="5">
    <field x="13"/>
    <field x="17"/>
    <field x="18"/>
    <field x="19"/>
    <field x="20"/>
  </rowFields>
  <rowItems count="33">
    <i>
      <x/>
      <x v="1"/>
      <x v="2"/>
      <x v="1"/>
      <x v="2"/>
    </i>
    <i>
      <x v="1"/>
      <x v="1"/>
      <x v="2"/>
      <x v="1"/>
      <x v="2"/>
    </i>
    <i>
      <x v="2"/>
      <x v="1"/>
      <x v="2"/>
      <x v="1"/>
      <x v="2"/>
    </i>
    <i>
      <x v="3"/>
      <x v="1"/>
      <x v="2"/>
      <x v="1"/>
      <x v="2"/>
    </i>
    <i>
      <x v="4"/>
      <x v="1"/>
      <x v="2"/>
      <x v="1"/>
      <x v="2"/>
    </i>
    <i>
      <x v="8"/>
      <x v="1"/>
      <x v="2"/>
      <x v="1"/>
      <x v="2"/>
    </i>
    <i>
      <x v="9"/>
      <x v="1"/>
      <x v="2"/>
      <x v="1"/>
      <x v="2"/>
    </i>
    <i>
      <x v="11"/>
      <x v="1"/>
      <x v="2"/>
      <x v="1"/>
      <x v="2"/>
    </i>
    <i>
      <x v="13"/>
      <x v="1"/>
      <x v="2"/>
      <x v="1"/>
      <x v="2"/>
    </i>
    <i>
      <x v="14"/>
      <x v="1"/>
      <x v="2"/>
      <x v="1"/>
      <x v="2"/>
    </i>
    <i>
      <x v="15"/>
      <x v="1"/>
      <x v="2"/>
      <x v="1"/>
      <x v="2"/>
    </i>
    <i>
      <x v="16"/>
      <x v="1"/>
      <x v="2"/>
      <x v="1"/>
      <x v="2"/>
    </i>
    <i>
      <x v="17"/>
      <x v="1"/>
      <x v="2"/>
      <x v="1"/>
      <x v="2"/>
    </i>
    <i>
      <x v="18"/>
      <x v="1"/>
      <x v="2"/>
      <x v="1"/>
      <x v="2"/>
    </i>
    <i>
      <x v="19"/>
      <x v="1"/>
      <x v="2"/>
      <x v="1"/>
      <x v="2"/>
    </i>
    <i>
      <x v="20"/>
      <x v="1"/>
      <x v="2"/>
      <x v="1"/>
      <x v="2"/>
    </i>
    <i>
      <x v="21"/>
      <x v="1"/>
      <x v="2"/>
      <x v="1"/>
      <x v="2"/>
    </i>
    <i>
      <x v="22"/>
      <x v="1"/>
      <x v="2"/>
      <x v="1"/>
      <x v="2"/>
    </i>
    <i>
      <x v="23"/>
      <x v="1"/>
      <x v="2"/>
      <x v="1"/>
      <x v="2"/>
    </i>
    <i>
      <x v="24"/>
      <x v="1"/>
      <x v="2"/>
      <x v="1"/>
      <x v="2"/>
    </i>
    <i>
      <x v="25"/>
      <x v="1"/>
      <x v="2"/>
      <x v="1"/>
      <x v="2"/>
    </i>
    <i>
      <x v="26"/>
      <x v="1"/>
      <x v="2"/>
      <x v="1"/>
      <x v="2"/>
    </i>
    <i>
      <x v="27"/>
      <x v="1"/>
      <x v="2"/>
      <x v="1"/>
      <x v="2"/>
    </i>
    <i>
      <x v="29"/>
      <x v="1"/>
      <x v="2"/>
      <x v="1"/>
      <x v="2"/>
    </i>
    <i>
      <x v="30"/>
      <x v="1"/>
      <x v="2"/>
      <x v="1"/>
      <x v="2"/>
    </i>
    <i>
      <x v="31"/>
      <x v="1"/>
      <x v="2"/>
      <x v="1"/>
      <x v="2"/>
    </i>
    <i>
      <x v="34"/>
      <x v="1"/>
      <x v="2"/>
      <x v="1"/>
      <x v="2"/>
    </i>
    <i>
      <x v="38"/>
      <x v="1"/>
      <x v="2"/>
      <x v="1"/>
      <x v="2"/>
    </i>
    <i>
      <x v="40"/>
      <x v="1"/>
      <x v="2"/>
      <x v="1"/>
      <x v="2"/>
    </i>
    <i>
      <x v="41"/>
      <x v="1"/>
      <x v="2"/>
      <x v="1"/>
      <x v="2"/>
    </i>
    <i>
      <x v="42"/>
      <x v="1"/>
      <x v="2"/>
      <x v="1"/>
      <x v="2"/>
    </i>
    <i>
      <x v="43"/>
      <x v="1"/>
      <x v="2"/>
      <x v="1"/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2"/>
  </pageFields>
  <dataFields count="4">
    <dataField name="求和项:金额" fld="23" baseField="0" baseItem="0"/>
    <dataField name="求和项:支出" fld="3" baseField="0" baseItem="0"/>
    <dataField name="求和项:已开票" fld="24" baseField="0" baseItem="0"/>
    <dataField name="求和项:未开票" fld="25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A10:C12" firstHeaderRow="0" firstDataRow="1" firstDataCol="1"/>
  <pivotFields count="17">
    <pivotField compact="0" defaultSubtotal="0" outline="0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dataField="1" compact="0" defaultSubtotal="0" outline="0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compact="0" defaultSubtotal="0" outline="0" showAll="0">
      <items count="3">
        <item x="0"/>
        <item x="1"/>
        <item x="2"/>
      </items>
    </pivotField>
    <pivotField dataField="1" compact="0" defaultSubtotal="0" outline="0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</items>
    </pivotField>
    <pivotField compact="0" defaultSubtotal="0" outline="0" showAll="0">
      <items count="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</items>
    </pivotField>
    <pivotField compact="0" defaultSubtotal="0" outline="0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compact="0" defaultSubtotal="0" outline="0" multipleItemSelectionAllowed="1" showAll="0">
      <items count="4">
        <item x="2"/>
        <item h="1" x="0"/>
        <item h="1" x="1"/>
        <item h="1" x="3"/>
      </items>
    </pivotField>
    <pivotField compact="0" defaultSubtotal="0" outline="0" showAll="0">
      <items count="5">
        <item x="2"/>
        <item x="3"/>
        <item x="4"/>
        <item x="1"/>
        <item x="0"/>
      </items>
    </pivotField>
    <pivotField axis="axisRow" compact="0" defaultSubtotal="0" outline="0" multipleItemSelectionAllowed="1" showAll="0">
      <items count="3">
        <item h="1" x="0"/>
        <item h="1" x="1"/>
        <item x="2"/>
      </items>
    </pivotField>
    <pivotField compact="0" defaultSubtotal="0" outline="0" showAll="0">
      <items count="3">
        <item x="0"/>
        <item x="1"/>
        <item x="2"/>
      </items>
    </pivotField>
    <pivotField compact="0" defaultSubtotal="0" outline="0" showAll="0">
      <items count="5">
        <item x="0"/>
        <item x="1"/>
        <item x="2"/>
        <item x="3"/>
        <item x="4"/>
      </items>
    </pivotField>
    <pivotField compact="0" defaultSubtotal="0" outline="0" showAll="0">
      <items count="6">
        <item x="0"/>
        <item x="1"/>
        <item x="2"/>
        <item x="3"/>
        <item x="4"/>
        <item x="5"/>
      </items>
    </pivotField>
    <pivotField compact="0" defaultSubtotal="0" outline="0" showAll="0">
      <items count="7">
        <item x="0"/>
        <item x="1"/>
        <item x="2"/>
        <item x="3"/>
        <item x="4"/>
        <item x="5"/>
        <item x="6"/>
      </items>
    </pivotField>
    <pivotField compact="0" defaultSubtotal="0" outline="0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compact="0" defaultSubtotal="0" outline="0" showAll="0">
      <items count="5">
        <item x="0"/>
        <item x="1"/>
        <item x="2"/>
        <item x="3"/>
        <item x="4"/>
      </items>
    </pivotField>
    <pivotField compact="0" defaultSubtotal="0" outline="0" showAl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defaultSubtotal="0" outline="0" showAll="0">
      <items count="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</items>
    </pivotField>
  </pivotFields>
  <rowFields count="1">
    <field x="8"/>
  </rowFields>
  <rowItems count="2"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收入" fld="1" baseField="0" baseItem="0"/>
    <dataField name="求和项:支出" fld="3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A15:C17" firstHeaderRow="0" firstDataRow="1" firstDataCol="1"/>
  <pivotFields count="17">
    <pivotField compact="0" defaultSubtotal="0" outline="0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dataField="1" compact="0" defaultSubtotal="0" outline="0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compact="0" defaultSubtotal="0" outline="0" showAll="0">
      <items count="3">
        <item x="0"/>
        <item x="1"/>
        <item x="2"/>
      </items>
    </pivotField>
    <pivotField dataField="1" compact="0" defaultSubtotal="0" outline="0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</items>
    </pivotField>
    <pivotField compact="0" defaultSubtotal="0" outline="0" showAll="0">
      <items count="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</items>
    </pivotField>
    <pivotField compact="0" defaultSubtotal="0" outline="0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compact="0" defaultSubtotal="0" outline="0" multipleItemSelectionAllowed="1" showAll="0">
      <items count="4">
        <item x="2"/>
        <item h="1" x="0"/>
        <item h="1" x="1"/>
        <item h="1" x="3"/>
      </items>
    </pivotField>
    <pivotField compact="0" defaultSubtotal="0" outline="0" showAll="0">
      <items count="5">
        <item x="2"/>
        <item x="3"/>
        <item x="4"/>
        <item x="1"/>
        <item x="0"/>
      </items>
    </pivotField>
    <pivotField compact="0" defaultSubtotal="0" outline="0" multipleItemSelectionAllowed="1" showAll="0">
      <items count="3">
        <item h="1" x="0"/>
        <item h="1" x="1"/>
        <item x="2"/>
      </items>
    </pivotField>
    <pivotField axis="axisRow" compact="0" defaultSubtotal="0" outline="0" multipleItemSelectionAllowed="1" showAll="0">
      <items count="3">
        <item h="1" x="0"/>
        <item h="1" x="1"/>
        <item x="2"/>
      </items>
    </pivotField>
    <pivotField compact="0" defaultSubtotal="0" outline="0" showAll="0">
      <items count="5">
        <item x="0"/>
        <item x="1"/>
        <item x="2"/>
        <item x="3"/>
        <item x="4"/>
      </items>
    </pivotField>
    <pivotField compact="0" defaultSubtotal="0" outline="0" showAll="0">
      <items count="6">
        <item x="0"/>
        <item x="1"/>
        <item x="2"/>
        <item x="3"/>
        <item x="4"/>
        <item x="5"/>
      </items>
    </pivotField>
    <pivotField compact="0" defaultSubtotal="0" outline="0" showAll="0">
      <items count="7">
        <item x="0"/>
        <item x="1"/>
        <item x="2"/>
        <item x="3"/>
        <item x="4"/>
        <item x="5"/>
        <item x="6"/>
      </items>
    </pivotField>
    <pivotField compact="0" defaultSubtotal="0" outline="0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compact="0" defaultSubtotal="0" outline="0" showAll="0">
      <items count="5">
        <item x="0"/>
        <item x="1"/>
        <item x="2"/>
        <item x="3"/>
        <item x="4"/>
      </items>
    </pivotField>
    <pivotField compact="0" defaultSubtotal="0" outline="0" showAl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defaultSubtotal="0" outline="0" showAll="0">
      <items count="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</items>
    </pivotField>
  </pivotFields>
  <rowFields count="1">
    <field x="9"/>
  </rowFields>
  <rowItems count="2"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收入" fld="1" baseField="0" baseItem="0"/>
    <dataField name="求和项:支出" fld="3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数据透视表4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F3:K8" firstHeaderRow="0" firstDataRow="1" firstDataCol="4" rowPageCount="1" colPageCount="1"/>
  <pivotFields count="17">
    <pivotField compact="0" defaultSubtotal="0" outline="0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dataField="1" compact="0" defaultSubtotal="0" outline="0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compact="0" defaultSubtotal="0" outline="0" showAll="0">
      <items count="3">
        <item x="0"/>
        <item x="1"/>
        <item x="2"/>
      </items>
    </pivotField>
    <pivotField dataField="1" compact="0" defaultSubtotal="0" outline="0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</items>
    </pivotField>
    <pivotField compact="0" defaultSubtotal="0" outline="0" showAll="0">
      <items count="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</items>
    </pivotField>
    <pivotField compact="0" defaultSubtotal="0" outline="0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compact="0" defaultSubtotal="0" outline="0" multipleItemSelectionAllowed="1" showAll="0">
      <items count="4">
        <item x="2"/>
        <item h="1" x="0"/>
        <item h="1" x="1"/>
        <item h="1" x="3"/>
      </items>
    </pivotField>
    <pivotField compact="0" defaultSubtotal="0" outline="0" showAll="0">
      <items count="5">
        <item x="2"/>
        <item x="3"/>
        <item x="4"/>
        <item x="1"/>
        <item x="0"/>
      </items>
    </pivotField>
    <pivotField compact="0" defaultSubtotal="0" outline="0" multipleItemSelectionAllowed="1" showAll="0">
      <items count="3">
        <item h="1" x="0"/>
        <item h="1" x="1"/>
        <item x="2"/>
      </items>
    </pivotField>
    <pivotField compact="0" defaultSubtotal="0" outline="0" multipleItemSelectionAllowed="1" showAll="0">
      <items count="3">
        <item h="1" x="0"/>
        <item h="1" x="1"/>
        <item x="2"/>
      </items>
    </pivotField>
    <pivotField axis="axisPage" compact="0" defaultSubtotal="0" outline="0" multipleItemSelectionAllowed="1" showAll="0">
      <items count="5">
        <item h="1" x="0"/>
        <item h="1" x="1"/>
        <item h="1" x="2"/>
        <item x="3"/>
        <item h="1" x="4"/>
      </items>
    </pivotField>
    <pivotField axis="axisRow" compact="0" defaultSubtotal="0" outline="0" showAll="0">
      <items count="6">
        <item x="0"/>
        <item x="1"/>
        <item sd="0" x="2"/>
        <item x="3"/>
        <item x="4"/>
        <item x="5"/>
      </items>
    </pivotField>
    <pivotField axis="axisRow" compact="0" defaultSubtotal="0" outline="0" showAll="0">
      <items count="7">
        <item x="0"/>
        <item x="1"/>
        <item x="2"/>
        <item x="3"/>
        <item x="4"/>
        <item x="5"/>
        <item x="6"/>
      </items>
    </pivotField>
    <pivotField compact="0" defaultSubtotal="0" outline="0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axis="axisRow" compact="0" defaultSubtotal="0" outline="0" showAll="0">
      <items count="5">
        <item x="0"/>
        <item x="1"/>
        <item x="2"/>
        <item x="3"/>
        <item x="4"/>
      </items>
    </pivotField>
    <pivotField axis="axisRow" compact="0" defaultSubtotal="0" outline="0" showAl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defaultSubtotal="0" outline="0" showAll="0">
      <items count="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</items>
    </pivotField>
  </pivotFields>
  <rowFields count="4">
    <field x="14"/>
    <field x="15"/>
    <field x="11"/>
    <field x="12"/>
  </rowFields>
  <rowItems count="5">
    <i>
      <x v="3"/>
      <x v="4"/>
      <x v="3"/>
      <x v="4"/>
    </i>
    <i r="1">
      <x v="7"/>
      <x v="3"/>
      <x v="4"/>
    </i>
    <i r="1">
      <x v="9"/>
      <x v="2"/>
    </i>
    <i>
      <x v="4"/>
      <x v="8"/>
      <x v="5"/>
      <x v="6"/>
    </i>
    <i t="grand">
      <x/>
    </i>
  </rowItems>
  <colFields count="1">
    <field x="-2"/>
  </colFields>
  <colItems count="2">
    <i>
      <x/>
    </i>
    <i i="1">
      <x v="1"/>
    </i>
  </colItems>
  <pageFields count="1">
    <pageField fld="10"/>
  </pageFields>
  <dataFields count="2">
    <dataField name="求和项:收入" fld="1" baseField="0" baseItem="0"/>
    <dataField name="求和项:支出" fld="3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数据透视表5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F13:K20" firstHeaderRow="0" firstDataRow="1" firstDataCol="4" rowPageCount="1" colPageCount="1"/>
  <pivotFields count="17">
    <pivotField compact="0" defaultSubtotal="0" outline="0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dataField="1" compact="0" defaultSubtotal="0" outline="0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compact="0" defaultSubtotal="0" outline="0" showAll="0">
      <items count="3">
        <item x="0"/>
        <item x="1"/>
        <item x="2"/>
      </items>
    </pivotField>
    <pivotField dataField="1" compact="0" defaultSubtotal="0" outline="0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</items>
    </pivotField>
    <pivotField compact="0" defaultSubtotal="0" outline="0" showAll="0">
      <items count="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</items>
    </pivotField>
    <pivotField compact="0" defaultSubtotal="0" outline="0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compact="0" defaultSubtotal="0" outline="0" multipleItemSelectionAllowed="1" showAll="0">
      <items count="4">
        <item x="2"/>
        <item h="1" x="0"/>
        <item h="1" x="1"/>
        <item h="1" x="3"/>
      </items>
    </pivotField>
    <pivotField compact="0" defaultSubtotal="0" outline="0" showAll="0">
      <items count="5">
        <item x="2"/>
        <item x="3"/>
        <item x="4"/>
        <item x="1"/>
        <item x="0"/>
      </items>
    </pivotField>
    <pivotField compact="0" defaultSubtotal="0" outline="0" multipleItemSelectionAllowed="1" showAll="0">
      <items count="3">
        <item h="1" x="0"/>
        <item h="1" x="1"/>
        <item x="2"/>
      </items>
    </pivotField>
    <pivotField compact="0" defaultSubtotal="0" outline="0" multipleItemSelectionAllowed="1" showAll="0">
      <items count="3">
        <item h="1" x="0"/>
        <item h="1" x="1"/>
        <item x="2"/>
      </items>
    </pivotField>
    <pivotField axis="axisPage" compact="0" defaultSubtotal="0" outline="0" multipleItemSelectionAllowed="1" showAll="0">
      <items count="5">
        <item h="1" x="0"/>
        <item h="1" x="1"/>
        <item x="2"/>
        <item h="1" x="3"/>
        <item h="1" x="4"/>
      </items>
    </pivotField>
    <pivotField axis="axisRow" compact="0" defaultSubtotal="0" outline="0" showAll="0">
      <items count="6">
        <item x="0"/>
        <item x="1"/>
        <item x="2"/>
        <item x="3"/>
        <item x="4"/>
        <item x="5"/>
      </items>
    </pivotField>
    <pivotField axis="axisRow" compact="0" defaultSubtotal="0" outline="0" showAll="0">
      <items count="7">
        <item x="0"/>
        <item x="1"/>
        <item x="2"/>
        <item x="3"/>
        <item x="4"/>
        <item x="5"/>
        <item x="6"/>
      </items>
    </pivotField>
    <pivotField compact="0" defaultSubtotal="0" outline="0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axis="axisRow" compact="0" defaultSubtotal="0" outline="0" showAll="0">
      <items count="5">
        <item x="0"/>
        <item x="1"/>
        <item x="2"/>
        <item x="3"/>
        <item x="4"/>
      </items>
    </pivotField>
    <pivotField axis="axisRow" compact="0" defaultSubtotal="0" outline="0" showAl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defaultSubtotal="0" outline="0" showAll="0">
      <items count="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</items>
    </pivotField>
  </pivotFields>
  <rowFields count="4">
    <field x="14"/>
    <field x="15"/>
    <field x="11"/>
    <field x="12"/>
  </rowFields>
  <rowItems count="7">
    <i>
      <x v="2"/>
      <x v="2"/>
      <x v="2"/>
      <x v="2"/>
    </i>
    <i r="2">
      <x v="3"/>
      <x v="3"/>
    </i>
    <i r="1">
      <x v="3"/>
      <x v="3"/>
      <x v="3"/>
    </i>
    <i r="1">
      <x v="5"/>
      <x v="4"/>
      <x v="5"/>
    </i>
    <i r="1">
      <x v="6"/>
      <x v="3"/>
      <x v="3"/>
    </i>
    <i r="1">
      <x v="8"/>
      <x v="5"/>
      <x v="6"/>
    </i>
    <i t="grand">
      <x/>
    </i>
  </rowItems>
  <colFields count="1">
    <field x="-2"/>
  </colFields>
  <colItems count="2">
    <i>
      <x/>
    </i>
    <i i="1">
      <x v="1"/>
    </i>
  </colItems>
  <pageFields count="1">
    <pageField fld="10"/>
  </pageFields>
  <dataFields count="2">
    <dataField name="求和项:收入" fld="1" baseField="0" baseItem="0"/>
    <dataField name="求和项:支出" fld="3" baseField="0" baseItem="0"/>
  </dataFields>
  <formats count="2">
    <format dxfId="0">
      <pivotArea collapsedLevelsAreSubtotals="1" fieldPosition="0">
        <references count="5">
          <reference field="12" count="1" selected="0">
            <x v="3"/>
          </reference>
          <reference field="11" count="1" selected="0">
            <x v="3"/>
          </reference>
          <reference field="15" count="1" selected="0">
            <x v="3"/>
          </reference>
          <reference field="14" count="1" selected="0">
            <x v="2"/>
          </reference>
          <reference field="4294967294" count="1" selected="0">
            <x v="1"/>
          </reference>
        </references>
      </pivotArea>
    </format>
    <format dxfId="1">
      <pivotArea collapsedLevelsAreSubtotals="1" fieldPosition="0">
        <references count="5">
          <reference field="12" count="1" selected="0">
            <x v="3"/>
          </reference>
          <reference field="11" count="1" selected="0">
            <x v="3"/>
          </reference>
          <reference field="15" count="1" selected="0">
            <x v="6"/>
          </reference>
          <reference field="14" count="1" selected="0">
            <x v="2"/>
          </reference>
          <reference field="4294967294" count="1" selected="0">
            <x v="1"/>
          </reference>
        </references>
      </pivotArea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数据透视表6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M4:Q6" firstHeaderRow="0" firstDataRow="1" firstDataCol="3" rowPageCount="2" colPageCount="1"/>
  <pivotFields count="17">
    <pivotField compact="0" defaultSubtotal="0" outline="0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dataField="1" compact="0" defaultSubtotal="0" outline="0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compact="0" defaultSubtotal="0" outline="0" showAll="0">
      <items count="3">
        <item x="0"/>
        <item x="1"/>
        <item x="2"/>
      </items>
    </pivotField>
    <pivotField dataField="1" compact="0" defaultSubtotal="0" outline="0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</items>
    </pivotField>
    <pivotField compact="0" defaultSubtotal="0" outline="0" showAll="0">
      <items count="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</items>
    </pivotField>
    <pivotField compact="0" defaultSubtotal="0" outline="0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compact="0" defaultSubtotal="0" outline="0" multipleItemSelectionAllowed="1" showAll="0">
      <items count="4">
        <item x="2"/>
        <item h="1" x="0"/>
        <item h="1" x="1"/>
        <item h="1" x="3"/>
      </items>
    </pivotField>
    <pivotField compact="0" defaultSubtotal="0" outline="0" showAll="0">
      <items count="5">
        <item x="2"/>
        <item x="3"/>
        <item x="4"/>
        <item x="1"/>
        <item x="0"/>
      </items>
    </pivotField>
    <pivotField compact="0" defaultSubtotal="0" outline="0" showAll="0">
      <items count="3">
        <item x="0"/>
        <item x="1"/>
        <item x="2"/>
      </items>
    </pivotField>
    <pivotField compact="0" defaultSubtotal="0" outline="0" showAll="0">
      <items count="3">
        <item x="0"/>
        <item x="1"/>
        <item x="2"/>
      </items>
    </pivotField>
    <pivotField axis="axisPage" compact="0" defaultSubtotal="0" outline="0" multipleItemSelectionAllowed="1" showAll="0">
      <items count="5">
        <item h="1" x="0"/>
        <item h="1" x="1"/>
        <item h="1" x="2"/>
        <item x="3"/>
        <item h="1" x="4"/>
      </items>
    </pivotField>
    <pivotField axis="axisPage" compact="0" defaultSubtotal="0" outline="0" multipleItemSelectionAllowed="1" showAll="0">
      <items count="6">
        <item h="1" x="0"/>
        <item h="1" x="1"/>
        <item h="1" x="2"/>
        <item h="1" x="3"/>
        <item h="1" x="4"/>
        <item x="5"/>
      </items>
    </pivotField>
    <pivotField axis="axisRow" compact="0" defaultSubtotal="0" outline="0" showAll="0">
      <items count="7">
        <item x="0"/>
        <item x="1"/>
        <item x="2"/>
        <item x="3"/>
        <item x="4"/>
        <item x="5"/>
        <item x="6"/>
      </items>
    </pivotField>
    <pivotField compact="0" defaultSubtotal="0" outline="0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axis="axisRow" compact="0" defaultSubtotal="0" outline="0" showAll="0">
      <items count="5">
        <item x="0"/>
        <item x="1"/>
        <item x="2"/>
        <item x="3"/>
        <item x="4"/>
      </items>
    </pivotField>
    <pivotField axis="axisRow" compact="0" defaultSubtotal="0" outline="0" showAl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defaultSubtotal="0" outline="0" showAll="0">
      <items count="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</items>
    </pivotField>
  </pivotFields>
  <rowFields count="3">
    <field x="14"/>
    <field x="15"/>
    <field x="12"/>
  </rowFields>
  <rowItems count="2">
    <i>
      <x v="4"/>
      <x v="8"/>
      <x v="6"/>
    </i>
    <i t="grand">
      <x/>
    </i>
  </rowItems>
  <colFields count="1">
    <field x="-2"/>
  </colFields>
  <colItems count="2">
    <i>
      <x/>
    </i>
    <i i="1">
      <x v="1"/>
    </i>
  </colItems>
  <pageFields count="2">
    <pageField fld="11"/>
    <pageField fld="10"/>
  </pageFields>
  <dataFields count="2">
    <dataField name="求和项:收入" fld="1" baseField="0" baseItem="0"/>
    <dataField name="求和项:支出" fld="3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数据透视表7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M11:Q13" firstHeaderRow="0" firstDataRow="1" firstDataCol="3" rowPageCount="2" colPageCount="1"/>
  <pivotFields count="17">
    <pivotField compact="0" defaultSubtotal="0" outline="0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dataField="1" compact="0" defaultSubtotal="0" outline="0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compact="0" defaultSubtotal="0" outline="0" showAll="0">
      <items count="3">
        <item x="0"/>
        <item x="1"/>
        <item x="2"/>
      </items>
    </pivotField>
    <pivotField dataField="1" compact="0" defaultSubtotal="0" outline="0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</items>
    </pivotField>
    <pivotField compact="0" defaultSubtotal="0" outline="0" showAll="0">
      <items count="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</items>
    </pivotField>
    <pivotField compact="0" defaultSubtotal="0" outline="0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compact="0" defaultSubtotal="0" outline="0" multipleItemSelectionAllowed="1" showAll="0">
      <items count="4">
        <item x="2"/>
        <item h="1" x="0"/>
        <item h="1" x="1"/>
        <item h="1" x="3"/>
      </items>
    </pivotField>
    <pivotField compact="0" defaultSubtotal="0" outline="0" showAll="0">
      <items count="5">
        <item x="2"/>
        <item x="3"/>
        <item x="4"/>
        <item x="1"/>
        <item x="0"/>
      </items>
    </pivotField>
    <pivotField compact="0" defaultSubtotal="0" outline="0" showAll="0">
      <items count="3">
        <item x="0"/>
        <item x="1"/>
        <item x="2"/>
      </items>
    </pivotField>
    <pivotField compact="0" defaultSubtotal="0" outline="0" showAll="0">
      <items count="3">
        <item x="0"/>
        <item x="1"/>
        <item x="2"/>
      </items>
    </pivotField>
    <pivotField axis="axisPage" compact="0" defaultSubtotal="0" outline="0" multipleItemSelectionAllowed="1" showAll="0">
      <items count="5">
        <item h="1" x="0"/>
        <item h="1" x="1"/>
        <item x="2"/>
        <item h="1" x="3"/>
        <item h="1" x="4"/>
      </items>
    </pivotField>
    <pivotField axis="axisPage" compact="0" defaultSubtotal="0" outline="0" multipleItemSelectionAllowed="1" showAll="0">
      <items count="6">
        <item h="1" x="0"/>
        <item h="1" x="1"/>
        <item h="1" x="2"/>
        <item h="1" x="3"/>
        <item h="1" x="4"/>
        <item x="5"/>
      </items>
    </pivotField>
    <pivotField axis="axisRow" compact="0" defaultSubtotal="0" outline="0" showAll="0">
      <items count="7">
        <item x="0"/>
        <item x="1"/>
        <item x="2"/>
        <item x="3"/>
        <item x="4"/>
        <item x="5"/>
        <item x="6"/>
      </items>
    </pivotField>
    <pivotField compact="0" defaultSubtotal="0" outline="0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axis="axisRow" compact="0" defaultSubtotal="0" outline="0" showAll="0">
      <items count="5">
        <item x="0"/>
        <item x="1"/>
        <item x="2"/>
        <item x="3"/>
        <item x="4"/>
      </items>
    </pivotField>
    <pivotField axis="axisRow" compact="0" defaultSubtotal="0" outline="0" showAl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defaultSubtotal="0" outline="0" showAll="0">
      <items count="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</items>
    </pivotField>
  </pivotFields>
  <rowFields count="3">
    <field x="14"/>
    <field x="15"/>
    <field x="12"/>
  </rowFields>
  <rowItems count="2">
    <i>
      <x v="2"/>
      <x v="8"/>
      <x v="6"/>
    </i>
    <i t="grand">
      <x/>
    </i>
  </rowItems>
  <colFields count="1">
    <field x="-2"/>
  </colFields>
  <colItems count="2">
    <i>
      <x/>
    </i>
    <i i="1">
      <x v="1"/>
    </i>
  </colItems>
  <pageFields count="2">
    <pageField fld="11"/>
    <pageField fld="10"/>
  </pageFields>
  <dataFields count="2">
    <dataField name="求和项:收入" fld="1" baseField="0" baseItem="0"/>
    <dataField name="求和项:支出" fld="3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数据透视表10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S4:W6" firstHeaderRow="0" firstDataRow="1" firstDataCol="3" rowPageCount="2" colPageCount="1"/>
  <pivotFields count="17">
    <pivotField compact="0" defaultSubtotal="0" outline="0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dataField="1" compact="0" defaultSubtotal="0" outline="0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compact="0" defaultSubtotal="0" outline="0" showAll="0">
      <items count="3">
        <item x="0"/>
        <item x="1"/>
        <item x="2"/>
      </items>
    </pivotField>
    <pivotField dataField="1" compact="0" defaultSubtotal="0" outline="0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</items>
    </pivotField>
    <pivotField compact="0" defaultSubtotal="0" outline="0" showAll="0">
      <items count="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</items>
    </pivotField>
    <pivotField compact="0" defaultSubtotal="0" outline="0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compact="0" defaultSubtotal="0" outline="0" multipleItemSelectionAllowed="1" showAll="0">
      <items count="4">
        <item x="2"/>
        <item h="1" x="0"/>
        <item h="1" x="1"/>
        <item h="1" x="3"/>
      </items>
    </pivotField>
    <pivotField compact="0" defaultSubtotal="0" outline="0" showAll="0">
      <items count="5">
        <item x="2"/>
        <item x="3"/>
        <item x="4"/>
        <item x="1"/>
        <item x="0"/>
      </items>
    </pivotField>
    <pivotField compact="0" defaultSubtotal="0" outline="0" showAll="0">
      <items count="3">
        <item x="0"/>
        <item x="1"/>
        <item x="2"/>
      </items>
    </pivotField>
    <pivotField compact="0" defaultSubtotal="0" outline="0" showAll="0">
      <items count="3">
        <item x="0"/>
        <item x="1"/>
        <item x="2"/>
      </items>
    </pivotField>
    <pivotField axis="axisPage" compact="0" defaultSubtotal="0" outline="0" multipleItemSelectionAllowed="1" showAll="0">
      <items count="5">
        <item h="1" x="0"/>
        <item h="1" x="1"/>
        <item x="2"/>
        <item h="1" x="3"/>
        <item h="1" x="4"/>
      </items>
    </pivotField>
    <pivotField axis="axisPage" compact="0" defaultSubtotal="0" outline="0" multipleItemSelectionAllowed="1" showAll="0">
      <items count="6">
        <item h="1" x="0"/>
        <item h="1" x="1"/>
        <item h="1" x="2"/>
        <item h="1" x="3"/>
        <item x="4"/>
        <item h="1" x="5"/>
      </items>
    </pivotField>
    <pivotField axis="axisRow" compact="0" defaultSubtotal="0" outline="0" showAll="0">
      <items count="7">
        <item x="0"/>
        <item x="1"/>
        <item x="2"/>
        <item x="3"/>
        <item x="4"/>
        <item x="5"/>
        <item x="6"/>
      </items>
    </pivotField>
    <pivotField compact="0" defaultSubtotal="0" outline="0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axis="axisRow" compact="0" defaultSubtotal="0" outline="0" showAll="0">
      <items count="5">
        <item x="0"/>
        <item x="1"/>
        <item x="2"/>
        <item x="3"/>
        <item x="4"/>
      </items>
    </pivotField>
    <pivotField axis="axisRow" compact="0" defaultSubtotal="0" outline="0" showAl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defaultSubtotal="0" outline="0" showAll="0">
      <items count="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</items>
    </pivotField>
  </pivotFields>
  <rowFields count="3">
    <field x="14"/>
    <field x="15"/>
    <field x="12"/>
  </rowFields>
  <rowItems count="2">
    <i>
      <x v="2"/>
      <x v="5"/>
      <x v="5"/>
    </i>
    <i t="grand">
      <x/>
    </i>
  </rowItems>
  <colFields count="1">
    <field x="-2"/>
  </colFields>
  <colItems count="2">
    <i>
      <x/>
    </i>
    <i i="1">
      <x v="1"/>
    </i>
  </colItems>
  <pageFields count="2">
    <pageField fld="11"/>
    <pageField fld="10"/>
  </pageFields>
  <dataFields count="2">
    <dataField name="求和项:收入" fld="1" baseField="0" baseItem="0"/>
    <dataField name="求和项:支出" fld="3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数据透视表1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Y4:AC6" firstHeaderRow="0" firstDataRow="1" firstDataCol="3" rowPageCount="2" colPageCount="1"/>
  <pivotFields count="17">
    <pivotField compact="0" defaultSubtotal="0" outline="0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dataField="1" compact="0" defaultSubtotal="0" outline="0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compact="0" defaultSubtotal="0" outline="0" showAll="0">
      <items count="3">
        <item x="0"/>
        <item x="1"/>
        <item x="2"/>
      </items>
    </pivotField>
    <pivotField dataField="1" compact="0" defaultSubtotal="0" outline="0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</items>
    </pivotField>
    <pivotField compact="0" defaultSubtotal="0" outline="0" showAll="0">
      <items count="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</items>
    </pivotField>
    <pivotField compact="0" defaultSubtotal="0" outline="0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compact="0" defaultSubtotal="0" outline="0" multipleItemSelectionAllowed="1" showAll="0">
      <items count="4">
        <item x="2"/>
        <item h="1" x="0"/>
        <item h="1" x="1"/>
        <item h="1" x="3"/>
      </items>
    </pivotField>
    <pivotField compact="0" defaultSubtotal="0" outline="0" showAll="0">
      <items count="5">
        <item x="2"/>
        <item x="3"/>
        <item x="4"/>
        <item x="1"/>
        <item x="0"/>
      </items>
    </pivotField>
    <pivotField compact="0" defaultSubtotal="0" outline="0" showAll="0">
      <items count="3">
        <item x="0"/>
        <item x="1"/>
        <item x="2"/>
      </items>
    </pivotField>
    <pivotField compact="0" defaultSubtotal="0" outline="0" showAll="0">
      <items count="3">
        <item x="0"/>
        <item x="1"/>
        <item x="2"/>
      </items>
    </pivotField>
    <pivotField axis="axisPage" compact="0" defaultSubtotal="0" outline="0" multipleItemSelectionAllowed="1" showAll="0">
      <items count="5">
        <item h="1" x="0"/>
        <item h="1" x="1"/>
        <item h="1" x="2"/>
        <item x="3"/>
        <item h="1" x="4"/>
      </items>
    </pivotField>
    <pivotField axis="axisPage" compact="0" defaultSubtotal="0" outline="0" multipleItemSelectionAllowed="1" showAll="0">
      <items count="6">
        <item h="1" x="0"/>
        <item h="1" x="1"/>
        <item x="2"/>
        <item h="1" x="3"/>
        <item h="1" x="4"/>
        <item h="1" x="5"/>
      </items>
    </pivotField>
    <pivotField axis="axisRow" compact="0" defaultSubtotal="0" outline="0" showAll="0">
      <items count="7">
        <item x="0"/>
        <item x="1"/>
        <item x="2"/>
        <item x="3"/>
        <item x="4"/>
        <item x="5"/>
        <item x="6"/>
      </items>
    </pivotField>
    <pivotField compact="0" defaultSubtotal="0" outline="0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axis="axisRow" compact="0" defaultSubtotal="0" outline="0" showAll="0">
      <items count="5">
        <item x="0"/>
        <item x="1"/>
        <item x="2"/>
        <item x="3"/>
        <item x="4"/>
      </items>
    </pivotField>
    <pivotField axis="axisRow" compact="0" defaultSubtotal="0" outline="0" showAl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defaultSubtotal="0" outline="0" showAll="0">
      <items count="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</items>
    </pivotField>
  </pivotFields>
  <rowFields count="3">
    <field x="14"/>
    <field x="15"/>
    <field x="12"/>
  </rowFields>
  <rowItems count="2">
    <i>
      <x v="3"/>
      <x v="9"/>
      <x v="2"/>
    </i>
    <i t="grand">
      <x/>
    </i>
  </rowItems>
  <colFields count="1">
    <field x="-2"/>
  </colFields>
  <colItems count="2">
    <i>
      <x/>
    </i>
    <i i="1">
      <x v="1"/>
    </i>
  </colItems>
  <pageFields count="2">
    <pageField fld="11"/>
    <pageField fld="10"/>
  </pageFields>
  <dataFields count="2">
    <dataField name="求和项:收入" fld="1" baseField="0" baseItem="0"/>
    <dataField name="求和项:支出" fld="3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pivotTable" Target="../pivotTables/pivotTable9.xml"/><Relationship Id="rId8" Type="http://schemas.openxmlformats.org/officeDocument/2006/relationships/pivotTable" Target="../pivotTables/pivotTable8.xml"/><Relationship Id="rId7" Type="http://schemas.openxmlformats.org/officeDocument/2006/relationships/pivotTable" Target="../pivotTables/pivotTable7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0" Type="http://schemas.openxmlformats.org/officeDocument/2006/relationships/pivotTable" Target="../pivotTables/pivotTable10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12.xml"/><Relationship Id="rId1" Type="http://schemas.openxmlformats.org/officeDocument/2006/relationships/pivotTable" Target="../pivotTables/pivotTable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118"/>
  <sheetViews>
    <sheetView zoomScale="130" zoomScaleNormal="130" workbookViewId="0">
      <selection activeCell="A1" sqref="$A1:$XFD1048576"/>
    </sheetView>
  </sheetViews>
  <sheetFormatPr defaultColWidth="8.88888888888889" defaultRowHeight="14.4"/>
  <cols>
    <col min="1" max="1" width="10.7777777777778" customWidth="1"/>
    <col min="2" max="2" width="11.8888888888889" customWidth="1"/>
    <col min="3" max="3" width="5.66666666666667" customWidth="1"/>
    <col min="4" max="4" width="9.66666666666667" customWidth="1"/>
    <col min="5" max="5" width="45.6666666666667" customWidth="1"/>
    <col min="6" max="6" width="50.1111111111111" customWidth="1"/>
    <col min="13" max="13" width="15.2222222222222" customWidth="1"/>
    <col min="14" max="14" width="50.1111111111111" customWidth="1"/>
    <col min="15" max="16" width="9.66666666666667" customWidth="1"/>
    <col min="17" max="17" width="45.6666666666667" customWidth="1"/>
    <col min="18" max="18" width="15.2222222222222" customWidth="1"/>
    <col min="19" max="19" width="9.57407407407407" customWidth="1"/>
    <col min="20" max="20" width="19.7777777777778" customWidth="1"/>
  </cols>
  <sheetData>
    <row r="1" spans="1:26">
      <c r="A1" s="11" t="s">
        <v>0</v>
      </c>
      <c r="B1" s="11" t="s">
        <v>1</v>
      </c>
      <c r="C1" s="11" t="s">
        <v>2</v>
      </c>
      <c r="D1" s="11" t="s">
        <v>3</v>
      </c>
      <c r="E1" s="11" t="s">
        <v>2</v>
      </c>
      <c r="F1" s="12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</row>
    <row r="2" ht="28.2" spans="1:26">
      <c r="A2" s="13" t="s">
        <v>25</v>
      </c>
      <c r="B2" s="13"/>
      <c r="C2" s="13"/>
      <c r="D2" s="13"/>
      <c r="E2" s="13"/>
      <c r="F2" s="13"/>
      <c r="G2" s="14" t="s">
        <v>26</v>
      </c>
      <c r="H2" s="15"/>
      <c r="I2" s="15"/>
      <c r="J2" s="15"/>
      <c r="K2" s="14" t="s">
        <v>27</v>
      </c>
      <c r="L2" s="15"/>
      <c r="M2" s="15"/>
      <c r="N2" s="15"/>
      <c r="O2" s="15"/>
      <c r="P2" s="15"/>
      <c r="Q2" s="15"/>
      <c r="R2" s="15"/>
      <c r="S2" s="1" t="s">
        <v>28</v>
      </c>
      <c r="T2" s="2"/>
      <c r="U2" s="1" t="s">
        <v>29</v>
      </c>
      <c r="V2" s="2"/>
      <c r="W2" s="2"/>
      <c r="X2" s="2"/>
      <c r="Y2" s="1" t="s">
        <v>30</v>
      </c>
      <c r="Z2" s="2"/>
    </row>
    <row r="3" spans="1:26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2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t="s">
        <v>13</v>
      </c>
      <c r="P3" t="s">
        <v>14</v>
      </c>
      <c r="Q3" t="s">
        <v>15</v>
      </c>
      <c r="R3" t="s">
        <v>16</v>
      </c>
      <c r="S3" t="s">
        <v>17</v>
      </c>
      <c r="T3" t="s">
        <v>18</v>
      </c>
      <c r="U3" t="s">
        <v>19</v>
      </c>
      <c r="V3" t="s">
        <v>20</v>
      </c>
      <c r="W3" t="s">
        <v>21</v>
      </c>
      <c r="X3" t="s">
        <v>22</v>
      </c>
      <c r="Y3" t="s">
        <v>23</v>
      </c>
      <c r="Z3" t="s">
        <v>24</v>
      </c>
    </row>
    <row r="4" hidden="1" spans="1:17">
      <c r="A4" s="16">
        <v>44563</v>
      </c>
      <c r="B4" s="11"/>
      <c r="C4" s="11"/>
      <c r="D4" s="11">
        <v>25</v>
      </c>
      <c r="E4" s="11" t="s">
        <v>31</v>
      </c>
      <c r="F4" s="11" t="s">
        <v>32</v>
      </c>
      <c r="G4">
        <v>2022</v>
      </c>
      <c r="H4">
        <v>1</v>
      </c>
      <c r="I4" t="s">
        <v>33</v>
      </c>
      <c r="J4" t="s">
        <v>34</v>
      </c>
      <c r="K4" t="s">
        <v>3</v>
      </c>
      <c r="L4" t="s">
        <v>35</v>
      </c>
      <c r="M4" t="s">
        <v>35</v>
      </c>
      <c r="N4" t="str">
        <f>F4</f>
        <v>对公中间业务收入-网上其他收入</v>
      </c>
      <c r="O4" t="s">
        <v>36</v>
      </c>
      <c r="P4" t="s">
        <v>37</v>
      </c>
      <c r="Q4" t="str">
        <f>E4</f>
        <v>网上企业银行-网上企业银行服务费</v>
      </c>
    </row>
    <row r="5" spans="1:17">
      <c r="A5" s="16">
        <v>44566</v>
      </c>
      <c r="B5" s="11"/>
      <c r="C5" s="11"/>
      <c r="D5" s="11">
        <v>16200</v>
      </c>
      <c r="E5" s="11" t="s">
        <v>38</v>
      </c>
      <c r="F5" s="11" t="s">
        <v>39</v>
      </c>
      <c r="G5">
        <v>2022</v>
      </c>
      <c r="H5">
        <v>1</v>
      </c>
      <c r="I5" t="s">
        <v>33</v>
      </c>
      <c r="J5" t="s">
        <v>34</v>
      </c>
      <c r="K5" t="s">
        <v>3</v>
      </c>
      <c r="L5" t="s">
        <v>40</v>
      </c>
      <c r="M5" t="s">
        <v>41</v>
      </c>
      <c r="N5" t="str">
        <f t="shared" ref="N5:N36" si="0">F5</f>
        <v>江苏科安检测有限公司</v>
      </c>
      <c r="O5" t="s">
        <v>36</v>
      </c>
      <c r="P5" t="s">
        <v>42</v>
      </c>
      <c r="Q5" t="str">
        <f t="shared" ref="Q5:Q36" si="1">E5</f>
        <v>旋挖机检测费</v>
      </c>
    </row>
    <row r="6" spans="1:17">
      <c r="A6" s="16">
        <v>44567</v>
      </c>
      <c r="B6" s="11"/>
      <c r="C6" s="11"/>
      <c r="D6" s="11">
        <v>606</v>
      </c>
      <c r="E6" s="11" t="s">
        <v>43</v>
      </c>
      <c r="F6" s="11" t="s">
        <v>44</v>
      </c>
      <c r="G6">
        <v>2022</v>
      </c>
      <c r="H6">
        <v>1</v>
      </c>
      <c r="I6" t="s">
        <v>33</v>
      </c>
      <c r="J6" t="s">
        <v>34</v>
      </c>
      <c r="K6" t="s">
        <v>3</v>
      </c>
      <c r="L6" t="s">
        <v>40</v>
      </c>
      <c r="M6" t="s">
        <v>41</v>
      </c>
      <c r="N6" t="str">
        <f t="shared" si="0"/>
        <v>中联重科股份有限公司</v>
      </c>
      <c r="O6" t="s">
        <v>36</v>
      </c>
      <c r="P6" t="s">
        <v>42</v>
      </c>
      <c r="Q6" t="str">
        <f t="shared" si="1"/>
        <v>中联挖机保养费用</v>
      </c>
    </row>
    <row r="7" spans="1:17">
      <c r="A7" s="16">
        <v>44575</v>
      </c>
      <c r="B7" s="11">
        <v>50000</v>
      </c>
      <c r="C7" s="11"/>
      <c r="D7" s="11"/>
      <c r="E7" s="11" t="s">
        <v>45</v>
      </c>
      <c r="F7" s="11" t="s">
        <v>46</v>
      </c>
      <c r="G7">
        <v>2022</v>
      </c>
      <c r="H7">
        <v>1</v>
      </c>
      <c r="I7" t="s">
        <v>33</v>
      </c>
      <c r="J7" t="s">
        <v>34</v>
      </c>
      <c r="K7" t="s">
        <v>1</v>
      </c>
      <c r="L7" t="s">
        <v>40</v>
      </c>
      <c r="M7" t="s">
        <v>47</v>
      </c>
      <c r="N7" t="str">
        <f t="shared" si="0"/>
        <v>江苏正一基础工程有限公司</v>
      </c>
      <c r="O7" t="s">
        <v>48</v>
      </c>
      <c r="P7" t="s">
        <v>45</v>
      </c>
      <c r="Q7" t="str">
        <f t="shared" si="1"/>
        <v>工程款</v>
      </c>
    </row>
    <row r="8" spans="1:17">
      <c r="A8" s="16">
        <v>44575</v>
      </c>
      <c r="B8" s="11"/>
      <c r="C8" s="11"/>
      <c r="D8" s="11">
        <v>6250</v>
      </c>
      <c r="E8" s="11" t="s">
        <v>49</v>
      </c>
      <c r="F8" s="11" t="s">
        <v>50</v>
      </c>
      <c r="G8">
        <v>2022</v>
      </c>
      <c r="H8">
        <v>1</v>
      </c>
      <c r="I8" t="s">
        <v>33</v>
      </c>
      <c r="J8" t="s">
        <v>34</v>
      </c>
      <c r="K8" t="s">
        <v>3</v>
      </c>
      <c r="L8" t="s">
        <v>40</v>
      </c>
      <c r="M8" t="s">
        <v>41</v>
      </c>
      <c r="N8" t="str">
        <f t="shared" si="0"/>
        <v>中国平安财产保险股份有限公司长沙市开福支公司</v>
      </c>
      <c r="O8" t="s">
        <v>36</v>
      </c>
      <c r="P8" t="s">
        <v>42</v>
      </c>
      <c r="Q8" t="str">
        <f t="shared" si="1"/>
        <v>二台挖机保险</v>
      </c>
    </row>
    <row r="9" hidden="1" spans="1:17">
      <c r="A9" s="16">
        <v>44579</v>
      </c>
      <c r="B9" s="11"/>
      <c r="C9" s="11"/>
      <c r="D9" s="11">
        <v>7764.75</v>
      </c>
      <c r="E9" s="11" t="s">
        <v>51</v>
      </c>
      <c r="F9" s="11" t="s">
        <v>52</v>
      </c>
      <c r="G9">
        <v>2022</v>
      </c>
      <c r="H9">
        <v>1</v>
      </c>
      <c r="I9" t="s">
        <v>33</v>
      </c>
      <c r="J9" t="s">
        <v>34</v>
      </c>
      <c r="K9" t="s">
        <v>3</v>
      </c>
      <c r="L9" t="s">
        <v>53</v>
      </c>
      <c r="M9" t="s">
        <v>53</v>
      </c>
      <c r="N9" t="str">
        <f t="shared" si="0"/>
        <v>国家税务总局南京市江宁区税务局1</v>
      </c>
      <c r="O9" t="s">
        <v>36</v>
      </c>
      <c r="P9" t="s">
        <v>54</v>
      </c>
      <c r="Q9" t="str">
        <f t="shared" si="1"/>
        <v>00TX:000990:20220118:9902201189345973</v>
      </c>
    </row>
    <row r="10" hidden="1" spans="1:17">
      <c r="A10" s="16">
        <v>44579</v>
      </c>
      <c r="B10" s="11"/>
      <c r="C10" s="11"/>
      <c r="D10" s="11">
        <v>3580.5</v>
      </c>
      <c r="E10" s="11" t="s">
        <v>55</v>
      </c>
      <c r="F10" s="11" t="s">
        <v>52</v>
      </c>
      <c r="G10">
        <v>2022</v>
      </c>
      <c r="H10">
        <v>1</v>
      </c>
      <c r="I10" t="s">
        <v>33</v>
      </c>
      <c r="J10" t="s">
        <v>34</v>
      </c>
      <c r="K10" t="s">
        <v>3</v>
      </c>
      <c r="L10" t="s">
        <v>53</v>
      </c>
      <c r="M10" t="s">
        <v>53</v>
      </c>
      <c r="N10" t="str">
        <f t="shared" si="0"/>
        <v>国家税务总局南京市江宁区税务局1</v>
      </c>
      <c r="O10" t="s">
        <v>36</v>
      </c>
      <c r="P10" t="s">
        <v>54</v>
      </c>
      <c r="Q10" t="str">
        <f t="shared" si="1"/>
        <v>00TX:000990:20220118:9902201189346378</v>
      </c>
    </row>
    <row r="11" spans="1:17">
      <c r="A11" s="16">
        <v>44587</v>
      </c>
      <c r="B11" s="11"/>
      <c r="C11" s="11"/>
      <c r="D11" s="11">
        <v>92000</v>
      </c>
      <c r="E11" s="11" t="s">
        <v>56</v>
      </c>
      <c r="F11" s="11" t="s">
        <v>57</v>
      </c>
      <c r="G11">
        <v>2022</v>
      </c>
      <c r="H11">
        <v>1</v>
      </c>
      <c r="I11" t="s">
        <v>33</v>
      </c>
      <c r="J11" t="s">
        <v>34</v>
      </c>
      <c r="K11" t="s">
        <v>3</v>
      </c>
      <c r="L11" t="s">
        <v>40</v>
      </c>
      <c r="M11" t="s">
        <v>41</v>
      </c>
      <c r="N11" t="str">
        <f t="shared" si="0"/>
        <v>北京三一智造科技有限公司</v>
      </c>
      <c r="O11" t="s">
        <v>36</v>
      </c>
      <c r="P11" t="s">
        <v>58</v>
      </c>
      <c r="Q11" t="str">
        <f t="shared" si="1"/>
        <v>405旋挖机按揭款</v>
      </c>
    </row>
    <row r="12" spans="1:17">
      <c r="A12" s="16">
        <v>44587</v>
      </c>
      <c r="B12" s="11"/>
      <c r="C12" s="11"/>
      <c r="D12" s="11">
        <v>58000</v>
      </c>
      <c r="E12" s="11" t="s">
        <v>59</v>
      </c>
      <c r="F12" s="11" t="s">
        <v>60</v>
      </c>
      <c r="G12">
        <v>2022</v>
      </c>
      <c r="H12">
        <v>1</v>
      </c>
      <c r="I12" t="s">
        <v>33</v>
      </c>
      <c r="J12" t="s">
        <v>34</v>
      </c>
      <c r="K12" t="s">
        <v>3</v>
      </c>
      <c r="L12" t="s">
        <v>40</v>
      </c>
      <c r="M12" t="s">
        <v>41</v>
      </c>
      <c r="N12" t="str">
        <f t="shared" si="0"/>
        <v>北京信义大件运输有限公司</v>
      </c>
      <c r="O12" t="s">
        <v>36</v>
      </c>
      <c r="P12" t="s">
        <v>42</v>
      </c>
      <c r="Q12" t="str">
        <f t="shared" si="1"/>
        <v>三一405旋挖机运费</v>
      </c>
    </row>
    <row r="13" spans="1:17">
      <c r="A13" s="16">
        <v>44587</v>
      </c>
      <c r="B13" s="11"/>
      <c r="C13" s="11"/>
      <c r="D13" s="11">
        <v>80000</v>
      </c>
      <c r="E13" s="11" t="s">
        <v>61</v>
      </c>
      <c r="F13" s="11" t="s">
        <v>62</v>
      </c>
      <c r="G13">
        <v>2022</v>
      </c>
      <c r="H13">
        <v>1</v>
      </c>
      <c r="I13" t="s">
        <v>33</v>
      </c>
      <c r="J13" t="s">
        <v>34</v>
      </c>
      <c r="K13" t="s">
        <v>3</v>
      </c>
      <c r="L13" t="s">
        <v>40</v>
      </c>
      <c r="M13" t="s">
        <v>41</v>
      </c>
      <c r="N13" t="str">
        <f t="shared" si="0"/>
        <v>江苏力好工程机械有限公司</v>
      </c>
      <c r="O13" t="s">
        <v>36</v>
      </c>
      <c r="P13" t="s">
        <v>58</v>
      </c>
      <c r="Q13" t="str">
        <f t="shared" si="1"/>
        <v>第一台挖机按揭款</v>
      </c>
    </row>
    <row r="14" spans="1:17">
      <c r="A14" s="16">
        <v>44587</v>
      </c>
      <c r="B14" s="11">
        <v>2300000</v>
      </c>
      <c r="C14" s="11"/>
      <c r="D14" s="11"/>
      <c r="E14" s="11" t="s">
        <v>63</v>
      </c>
      <c r="F14" s="11" t="s">
        <v>64</v>
      </c>
      <c r="G14">
        <v>2022</v>
      </c>
      <c r="H14">
        <v>1</v>
      </c>
      <c r="I14" t="s">
        <v>33</v>
      </c>
      <c r="J14" t="s">
        <v>34</v>
      </c>
      <c r="K14" t="s">
        <v>1</v>
      </c>
      <c r="L14" t="s">
        <v>40</v>
      </c>
      <c r="M14" t="s">
        <v>47</v>
      </c>
      <c r="N14" t="str">
        <f t="shared" si="0"/>
        <v>山东正元建设工程有限责任公司岩土工程处</v>
      </c>
      <c r="O14" t="s">
        <v>48</v>
      </c>
      <c r="P14" t="s">
        <v>45</v>
      </c>
      <c r="Q14" t="str">
        <f t="shared" si="1"/>
        <v>附言：新建江苏南沿等项目施工款备注：新建</v>
      </c>
    </row>
    <row r="15" spans="1:17">
      <c r="A15" s="16">
        <v>44587</v>
      </c>
      <c r="B15" s="11">
        <v>4800000</v>
      </c>
      <c r="C15" s="11"/>
      <c r="D15" s="11"/>
      <c r="E15" s="11" t="s">
        <v>65</v>
      </c>
      <c r="F15" s="11" t="s">
        <v>64</v>
      </c>
      <c r="G15">
        <v>2022</v>
      </c>
      <c r="H15">
        <v>1</v>
      </c>
      <c r="I15" t="s">
        <v>33</v>
      </c>
      <c r="J15" t="s">
        <v>34</v>
      </c>
      <c r="K15" t="s">
        <v>1</v>
      </c>
      <c r="L15" t="s">
        <v>40</v>
      </c>
      <c r="M15" t="s">
        <v>47</v>
      </c>
      <c r="N15" t="str">
        <f t="shared" si="0"/>
        <v>山东正元建设工程有限责任公司岩土工程处</v>
      </c>
      <c r="O15" t="s">
        <v>48</v>
      </c>
      <c r="P15" t="s">
        <v>45</v>
      </c>
      <c r="Q15" t="str">
        <f t="shared" si="1"/>
        <v>附言：新建江苏南沿项目施工款备注：新建江</v>
      </c>
    </row>
    <row r="16" spans="1:17">
      <c r="A16" s="16">
        <v>44587</v>
      </c>
      <c r="B16" s="11"/>
      <c r="C16" s="11"/>
      <c r="D16" s="11">
        <v>500000</v>
      </c>
      <c r="E16" s="11" t="s">
        <v>66</v>
      </c>
      <c r="F16" s="11" t="s">
        <v>67</v>
      </c>
      <c r="G16">
        <v>2022</v>
      </c>
      <c r="H16">
        <v>1</v>
      </c>
      <c r="I16" t="s">
        <v>33</v>
      </c>
      <c r="J16" t="s">
        <v>34</v>
      </c>
      <c r="K16" t="s">
        <v>3</v>
      </c>
      <c r="L16" t="s">
        <v>40</v>
      </c>
      <c r="M16" t="s">
        <v>41</v>
      </c>
      <c r="N16" t="str">
        <f t="shared" si="0"/>
        <v>众金（南京）石油化工有限公司</v>
      </c>
      <c r="O16" t="s">
        <v>36</v>
      </c>
      <c r="P16" t="s">
        <v>42</v>
      </c>
      <c r="Q16" t="str">
        <f t="shared" si="1"/>
        <v>柴油采购款</v>
      </c>
    </row>
    <row r="17" spans="1:17">
      <c r="A17" s="16">
        <v>44587</v>
      </c>
      <c r="B17" s="11"/>
      <c r="C17" s="11"/>
      <c r="D17" s="11">
        <v>200000</v>
      </c>
      <c r="E17" s="11" t="s">
        <v>66</v>
      </c>
      <c r="F17" s="11" t="s">
        <v>67</v>
      </c>
      <c r="G17">
        <v>2022</v>
      </c>
      <c r="H17">
        <v>1</v>
      </c>
      <c r="I17" t="s">
        <v>33</v>
      </c>
      <c r="J17" t="s">
        <v>34</v>
      </c>
      <c r="K17" t="s">
        <v>3</v>
      </c>
      <c r="L17" t="s">
        <v>40</v>
      </c>
      <c r="M17" t="s">
        <v>41</v>
      </c>
      <c r="N17" t="str">
        <f t="shared" si="0"/>
        <v>众金（南京）石油化工有限公司</v>
      </c>
      <c r="O17" t="s">
        <v>36</v>
      </c>
      <c r="P17" t="s">
        <v>42</v>
      </c>
      <c r="Q17" t="str">
        <f t="shared" si="1"/>
        <v>柴油采购款</v>
      </c>
    </row>
    <row r="18" spans="1:17">
      <c r="A18" s="16">
        <v>44587</v>
      </c>
      <c r="B18" s="11"/>
      <c r="C18" s="11"/>
      <c r="D18" s="11">
        <v>500000</v>
      </c>
      <c r="E18" s="11" t="s">
        <v>66</v>
      </c>
      <c r="F18" s="11" t="s">
        <v>67</v>
      </c>
      <c r="G18">
        <v>2022</v>
      </c>
      <c r="H18">
        <v>1</v>
      </c>
      <c r="I18" t="s">
        <v>33</v>
      </c>
      <c r="J18" t="s">
        <v>34</v>
      </c>
      <c r="K18" t="s">
        <v>3</v>
      </c>
      <c r="L18" t="s">
        <v>40</v>
      </c>
      <c r="M18" t="s">
        <v>41</v>
      </c>
      <c r="N18" t="str">
        <f t="shared" si="0"/>
        <v>众金（南京）石油化工有限公司</v>
      </c>
      <c r="O18" t="s">
        <v>36</v>
      </c>
      <c r="P18" t="s">
        <v>42</v>
      </c>
      <c r="Q18" t="str">
        <f t="shared" si="1"/>
        <v>柴油采购款</v>
      </c>
    </row>
    <row r="19" spans="1:17">
      <c r="A19" s="16">
        <v>44588</v>
      </c>
      <c r="B19" s="11"/>
      <c r="C19" s="11"/>
      <c r="D19" s="11">
        <v>500000</v>
      </c>
      <c r="E19" s="11" t="s">
        <v>68</v>
      </c>
      <c r="F19" s="11" t="s">
        <v>69</v>
      </c>
      <c r="G19">
        <v>2022</v>
      </c>
      <c r="H19">
        <v>1</v>
      </c>
      <c r="I19" t="s">
        <v>33</v>
      </c>
      <c r="J19" t="s">
        <v>34</v>
      </c>
      <c r="K19" t="s">
        <v>3</v>
      </c>
      <c r="L19" t="s">
        <v>40</v>
      </c>
      <c r="M19" t="s">
        <v>41</v>
      </c>
      <c r="N19" t="str">
        <f t="shared" si="0"/>
        <v>南京盖百氏工程机械有限公司</v>
      </c>
      <c r="O19" t="s">
        <v>36</v>
      </c>
      <c r="P19" t="s">
        <v>58</v>
      </c>
      <c r="Q19" t="str">
        <f t="shared" si="1"/>
        <v>旋挖机按揭款</v>
      </c>
    </row>
    <row r="20" spans="1:17">
      <c r="A20" s="16">
        <v>44588</v>
      </c>
      <c r="B20" s="11"/>
      <c r="C20" s="11"/>
      <c r="D20" s="11">
        <v>500000</v>
      </c>
      <c r="E20" s="11" t="s">
        <v>68</v>
      </c>
      <c r="F20" s="11" t="s">
        <v>69</v>
      </c>
      <c r="G20">
        <v>2022</v>
      </c>
      <c r="H20">
        <v>1</v>
      </c>
      <c r="I20" t="s">
        <v>33</v>
      </c>
      <c r="J20" t="s">
        <v>34</v>
      </c>
      <c r="K20" t="s">
        <v>3</v>
      </c>
      <c r="L20" t="s">
        <v>40</v>
      </c>
      <c r="M20" t="s">
        <v>41</v>
      </c>
      <c r="N20" t="str">
        <f t="shared" si="0"/>
        <v>南京盖百氏工程机械有限公司</v>
      </c>
      <c r="O20" t="s">
        <v>36</v>
      </c>
      <c r="P20" t="s">
        <v>58</v>
      </c>
      <c r="Q20" t="str">
        <f t="shared" si="1"/>
        <v>旋挖机按揭款</v>
      </c>
    </row>
    <row r="21" spans="1:17">
      <c r="A21" s="16">
        <v>44588</v>
      </c>
      <c r="B21" s="11"/>
      <c r="C21" s="11"/>
      <c r="D21" s="11">
        <v>500000</v>
      </c>
      <c r="E21" s="11" t="s">
        <v>68</v>
      </c>
      <c r="F21" s="11" t="s">
        <v>69</v>
      </c>
      <c r="G21">
        <v>2022</v>
      </c>
      <c r="H21">
        <v>1</v>
      </c>
      <c r="I21" t="s">
        <v>33</v>
      </c>
      <c r="J21" t="s">
        <v>34</v>
      </c>
      <c r="K21" t="s">
        <v>3</v>
      </c>
      <c r="L21" t="s">
        <v>40</v>
      </c>
      <c r="M21" t="s">
        <v>41</v>
      </c>
      <c r="N21" t="str">
        <f t="shared" si="0"/>
        <v>南京盖百氏工程机械有限公司</v>
      </c>
      <c r="O21" t="s">
        <v>36</v>
      </c>
      <c r="P21" t="s">
        <v>58</v>
      </c>
      <c r="Q21" t="str">
        <f t="shared" si="1"/>
        <v>旋挖机按揭款</v>
      </c>
    </row>
    <row r="22" spans="1:17">
      <c r="A22" s="16">
        <v>44588</v>
      </c>
      <c r="B22" s="11"/>
      <c r="C22" s="11"/>
      <c r="D22" s="11">
        <v>500000</v>
      </c>
      <c r="E22" s="11" t="s">
        <v>68</v>
      </c>
      <c r="F22" s="11" t="s">
        <v>69</v>
      </c>
      <c r="G22">
        <v>2022</v>
      </c>
      <c r="H22">
        <v>1</v>
      </c>
      <c r="I22" t="s">
        <v>33</v>
      </c>
      <c r="J22" t="s">
        <v>34</v>
      </c>
      <c r="K22" t="s">
        <v>3</v>
      </c>
      <c r="L22" t="s">
        <v>40</v>
      </c>
      <c r="M22" t="s">
        <v>41</v>
      </c>
      <c r="N22" t="str">
        <f t="shared" si="0"/>
        <v>南京盖百氏工程机械有限公司</v>
      </c>
      <c r="O22" t="s">
        <v>36</v>
      </c>
      <c r="P22" t="s">
        <v>58</v>
      </c>
      <c r="Q22" t="str">
        <f t="shared" si="1"/>
        <v>旋挖机按揭款</v>
      </c>
    </row>
    <row r="23" spans="1:17">
      <c r="A23" s="16">
        <v>44588</v>
      </c>
      <c r="B23" s="11"/>
      <c r="C23" s="11"/>
      <c r="D23" s="11">
        <v>500000</v>
      </c>
      <c r="E23" s="11" t="s">
        <v>68</v>
      </c>
      <c r="F23" s="11" t="s">
        <v>69</v>
      </c>
      <c r="G23">
        <v>2022</v>
      </c>
      <c r="H23">
        <v>1</v>
      </c>
      <c r="I23" t="s">
        <v>33</v>
      </c>
      <c r="J23" t="s">
        <v>34</v>
      </c>
      <c r="K23" t="s">
        <v>3</v>
      </c>
      <c r="L23" t="s">
        <v>40</v>
      </c>
      <c r="M23" t="s">
        <v>41</v>
      </c>
      <c r="N23" t="str">
        <f t="shared" si="0"/>
        <v>南京盖百氏工程机械有限公司</v>
      </c>
      <c r="O23" t="s">
        <v>36</v>
      </c>
      <c r="P23" t="s">
        <v>58</v>
      </c>
      <c r="Q23" t="str">
        <f t="shared" si="1"/>
        <v>旋挖机按揭款</v>
      </c>
    </row>
    <row r="24" spans="1:17">
      <c r="A24" s="16">
        <v>44588</v>
      </c>
      <c r="B24" s="11"/>
      <c r="C24" s="11"/>
      <c r="D24" s="11">
        <v>500000</v>
      </c>
      <c r="E24" s="11" t="s">
        <v>68</v>
      </c>
      <c r="F24" s="11" t="s">
        <v>69</v>
      </c>
      <c r="G24">
        <v>2022</v>
      </c>
      <c r="H24">
        <v>1</v>
      </c>
      <c r="I24" t="s">
        <v>33</v>
      </c>
      <c r="J24" t="s">
        <v>34</v>
      </c>
      <c r="K24" t="s">
        <v>3</v>
      </c>
      <c r="L24" t="s">
        <v>40</v>
      </c>
      <c r="M24" t="s">
        <v>41</v>
      </c>
      <c r="N24" t="str">
        <f t="shared" si="0"/>
        <v>南京盖百氏工程机械有限公司</v>
      </c>
      <c r="O24" t="s">
        <v>36</v>
      </c>
      <c r="P24" t="s">
        <v>58</v>
      </c>
      <c r="Q24" t="str">
        <f t="shared" si="1"/>
        <v>旋挖机按揭款</v>
      </c>
    </row>
    <row r="25" spans="1:17">
      <c r="A25" s="16">
        <v>44588</v>
      </c>
      <c r="B25" s="11"/>
      <c r="C25" s="11"/>
      <c r="D25" s="11">
        <v>50000</v>
      </c>
      <c r="E25" s="11" t="s">
        <v>70</v>
      </c>
      <c r="F25" s="11" t="s">
        <v>71</v>
      </c>
      <c r="G25">
        <v>2022</v>
      </c>
      <c r="H25">
        <v>1</v>
      </c>
      <c r="I25" t="s">
        <v>33</v>
      </c>
      <c r="J25" t="s">
        <v>34</v>
      </c>
      <c r="K25" t="s">
        <v>3</v>
      </c>
      <c r="L25" t="s">
        <v>40</v>
      </c>
      <c r="M25" t="s">
        <v>41</v>
      </c>
      <c r="N25" t="str">
        <f t="shared" si="0"/>
        <v>南京淮新起重吊装有限公司</v>
      </c>
      <c r="O25" t="s">
        <v>36</v>
      </c>
      <c r="P25" t="s">
        <v>42</v>
      </c>
      <c r="Q25" t="str">
        <f t="shared" si="1"/>
        <v>吊车租赁费</v>
      </c>
    </row>
    <row r="26" spans="1:17">
      <c r="A26" s="16">
        <v>44588</v>
      </c>
      <c r="B26" s="11"/>
      <c r="C26" s="11"/>
      <c r="D26" s="11">
        <v>50000</v>
      </c>
      <c r="E26" s="11" t="s">
        <v>72</v>
      </c>
      <c r="F26" s="11" t="s">
        <v>73</v>
      </c>
      <c r="G26">
        <v>2022</v>
      </c>
      <c r="H26">
        <v>1</v>
      </c>
      <c r="I26" t="s">
        <v>33</v>
      </c>
      <c r="J26" t="s">
        <v>34</v>
      </c>
      <c r="K26" t="s">
        <v>3</v>
      </c>
      <c r="L26" t="s">
        <v>40</v>
      </c>
      <c r="M26" t="s">
        <v>41</v>
      </c>
      <c r="N26" t="str">
        <f t="shared" si="0"/>
        <v>南京杰琳凯机械有限公司</v>
      </c>
      <c r="O26" t="s">
        <v>36</v>
      </c>
      <c r="P26" t="s">
        <v>42</v>
      </c>
      <c r="Q26" t="str">
        <f t="shared" si="1"/>
        <v>挖机租赁费</v>
      </c>
    </row>
    <row r="27" spans="1:17">
      <c r="A27" s="16">
        <v>44589</v>
      </c>
      <c r="B27" s="11"/>
      <c r="C27" s="11"/>
      <c r="D27" s="11">
        <v>120000</v>
      </c>
      <c r="E27" s="11" t="s">
        <v>74</v>
      </c>
      <c r="F27" s="11" t="s">
        <v>62</v>
      </c>
      <c r="G27">
        <v>2022</v>
      </c>
      <c r="H27">
        <v>1</v>
      </c>
      <c r="I27" t="s">
        <v>33</v>
      </c>
      <c r="J27" t="s">
        <v>34</v>
      </c>
      <c r="K27" t="s">
        <v>3</v>
      </c>
      <c r="L27" t="s">
        <v>40</v>
      </c>
      <c r="M27" t="s">
        <v>41</v>
      </c>
      <c r="N27" t="str">
        <f t="shared" si="0"/>
        <v>江苏力好工程机械有限公司</v>
      </c>
      <c r="O27" t="s">
        <v>36</v>
      </c>
      <c r="P27" t="s">
        <v>58</v>
      </c>
      <c r="Q27" t="str">
        <f t="shared" si="1"/>
        <v>范军挖机按揭款</v>
      </c>
    </row>
    <row r="28" spans="1:17">
      <c r="A28" s="16">
        <v>44589</v>
      </c>
      <c r="B28" s="11"/>
      <c r="C28" s="11"/>
      <c r="D28" s="11">
        <v>400000</v>
      </c>
      <c r="E28" s="11"/>
      <c r="F28" s="11" t="s">
        <v>69</v>
      </c>
      <c r="G28">
        <v>2022</v>
      </c>
      <c r="H28">
        <v>1</v>
      </c>
      <c r="I28" t="s">
        <v>33</v>
      </c>
      <c r="J28" t="s">
        <v>34</v>
      </c>
      <c r="K28" t="s">
        <v>3</v>
      </c>
      <c r="L28" t="s">
        <v>40</v>
      </c>
      <c r="M28" t="s">
        <v>41</v>
      </c>
      <c r="N28" t="str">
        <f t="shared" si="0"/>
        <v>南京盖百氏工程机械有限公司</v>
      </c>
      <c r="O28" t="s">
        <v>36</v>
      </c>
      <c r="P28" t="s">
        <v>58</v>
      </c>
      <c r="Q28">
        <f t="shared" si="1"/>
        <v>0</v>
      </c>
    </row>
    <row r="29" spans="1:17">
      <c r="A29" s="16">
        <v>44589</v>
      </c>
      <c r="B29" s="11"/>
      <c r="C29" s="11"/>
      <c r="D29" s="11">
        <v>500000</v>
      </c>
      <c r="E29" s="11" t="s">
        <v>68</v>
      </c>
      <c r="F29" s="11" t="s">
        <v>69</v>
      </c>
      <c r="G29">
        <v>2022</v>
      </c>
      <c r="H29">
        <v>1</v>
      </c>
      <c r="I29" t="s">
        <v>33</v>
      </c>
      <c r="J29" t="s">
        <v>34</v>
      </c>
      <c r="K29" t="s">
        <v>3</v>
      </c>
      <c r="L29" t="s">
        <v>40</v>
      </c>
      <c r="M29" t="s">
        <v>41</v>
      </c>
      <c r="N29" t="str">
        <f t="shared" si="0"/>
        <v>南京盖百氏工程机械有限公司</v>
      </c>
      <c r="O29" t="s">
        <v>36</v>
      </c>
      <c r="P29" t="s">
        <v>58</v>
      </c>
      <c r="Q29" t="str">
        <f t="shared" si="1"/>
        <v>旋挖机按揭款</v>
      </c>
    </row>
    <row r="30" spans="1:17">
      <c r="A30" s="16">
        <v>44589</v>
      </c>
      <c r="B30" s="11"/>
      <c r="C30" s="11"/>
      <c r="D30" s="11">
        <v>80000</v>
      </c>
      <c r="E30" s="11" t="s">
        <v>70</v>
      </c>
      <c r="F30" s="11" t="s">
        <v>75</v>
      </c>
      <c r="G30">
        <v>2022</v>
      </c>
      <c r="H30">
        <v>1</v>
      </c>
      <c r="I30" t="s">
        <v>33</v>
      </c>
      <c r="J30" t="s">
        <v>34</v>
      </c>
      <c r="K30" t="s">
        <v>3</v>
      </c>
      <c r="L30" t="s">
        <v>40</v>
      </c>
      <c r="M30" t="s">
        <v>41</v>
      </c>
      <c r="N30" t="str">
        <f t="shared" si="0"/>
        <v>南京市江宁区城茂市政工程服务部</v>
      </c>
      <c r="O30" t="s">
        <v>36</v>
      </c>
      <c r="P30" t="s">
        <v>42</v>
      </c>
      <c r="Q30" t="str">
        <f t="shared" si="1"/>
        <v>吊车租赁费</v>
      </c>
    </row>
    <row r="31" spans="1:17">
      <c r="A31" s="16">
        <v>44589</v>
      </c>
      <c r="B31" s="11">
        <v>28000</v>
      </c>
      <c r="C31" s="11"/>
      <c r="D31" s="11"/>
      <c r="E31" s="11" t="s">
        <v>76</v>
      </c>
      <c r="F31" s="11" t="s">
        <v>77</v>
      </c>
      <c r="G31">
        <v>2022</v>
      </c>
      <c r="H31">
        <v>1</v>
      </c>
      <c r="I31" t="s">
        <v>33</v>
      </c>
      <c r="J31" t="s">
        <v>34</v>
      </c>
      <c r="K31" t="s">
        <v>1</v>
      </c>
      <c r="L31" t="s">
        <v>40</v>
      </c>
      <c r="M31" t="s">
        <v>47</v>
      </c>
      <c r="N31" t="str">
        <f t="shared" si="0"/>
        <v>中国平安财产保险股份有限公司</v>
      </c>
      <c r="O31" t="s">
        <v>48</v>
      </c>
      <c r="P31" t="s">
        <v>45</v>
      </c>
      <c r="Q31" t="str">
        <f t="shared" si="1"/>
        <v>无A00001</v>
      </c>
    </row>
    <row r="32" spans="1:17">
      <c r="A32" s="16">
        <v>44590</v>
      </c>
      <c r="B32" s="11"/>
      <c r="C32" s="11"/>
      <c r="D32" s="11">
        <v>29000</v>
      </c>
      <c r="E32" s="11" t="s">
        <v>78</v>
      </c>
      <c r="F32" s="11" t="s">
        <v>79</v>
      </c>
      <c r="G32">
        <v>2022</v>
      </c>
      <c r="H32">
        <v>1</v>
      </c>
      <c r="I32" t="s">
        <v>33</v>
      </c>
      <c r="J32" t="s">
        <v>34</v>
      </c>
      <c r="K32" t="s">
        <v>3</v>
      </c>
      <c r="L32" t="s">
        <v>40</v>
      </c>
      <c r="M32" t="s">
        <v>41</v>
      </c>
      <c r="N32" t="str">
        <f t="shared" si="0"/>
        <v>东海县李希凤吊装服务部</v>
      </c>
      <c r="O32" t="s">
        <v>36</v>
      </c>
      <c r="P32" t="s">
        <v>42</v>
      </c>
      <c r="Q32" t="str">
        <f t="shared" si="1"/>
        <v>江阴工地吊车租赁费</v>
      </c>
    </row>
    <row r="33" spans="1:17">
      <c r="A33" s="16">
        <v>44590</v>
      </c>
      <c r="B33" s="11"/>
      <c r="C33" s="11"/>
      <c r="D33" s="11">
        <v>65000</v>
      </c>
      <c r="E33" s="11" t="s">
        <v>78</v>
      </c>
      <c r="F33" s="11" t="s">
        <v>80</v>
      </c>
      <c r="G33">
        <v>2022</v>
      </c>
      <c r="H33">
        <v>1</v>
      </c>
      <c r="I33" t="s">
        <v>33</v>
      </c>
      <c r="J33" t="s">
        <v>34</v>
      </c>
      <c r="K33" t="s">
        <v>3</v>
      </c>
      <c r="L33" t="s">
        <v>40</v>
      </c>
      <c r="M33" t="s">
        <v>41</v>
      </c>
      <c r="N33" t="str">
        <f t="shared" si="0"/>
        <v>东海县力鑫吊装搬运部</v>
      </c>
      <c r="O33" t="s">
        <v>36</v>
      </c>
      <c r="P33" t="s">
        <v>42</v>
      </c>
      <c r="Q33" t="str">
        <f t="shared" si="1"/>
        <v>江阴工地吊车租赁费</v>
      </c>
    </row>
    <row r="34" spans="1:17">
      <c r="A34" s="16">
        <v>44590</v>
      </c>
      <c r="B34" s="11"/>
      <c r="C34" s="11"/>
      <c r="D34" s="11">
        <v>1500</v>
      </c>
      <c r="E34" s="11" t="s">
        <v>78</v>
      </c>
      <c r="F34" s="11" t="s">
        <v>80</v>
      </c>
      <c r="G34">
        <v>2022</v>
      </c>
      <c r="H34">
        <v>1</v>
      </c>
      <c r="I34" t="s">
        <v>33</v>
      </c>
      <c r="J34" t="s">
        <v>34</v>
      </c>
      <c r="K34" t="s">
        <v>3</v>
      </c>
      <c r="L34" t="s">
        <v>40</v>
      </c>
      <c r="M34" t="s">
        <v>41</v>
      </c>
      <c r="N34" t="str">
        <f t="shared" si="0"/>
        <v>东海县力鑫吊装搬运部</v>
      </c>
      <c r="O34" t="s">
        <v>36</v>
      </c>
      <c r="P34" t="s">
        <v>42</v>
      </c>
      <c r="Q34" t="str">
        <f t="shared" si="1"/>
        <v>江阴工地吊车租赁费</v>
      </c>
    </row>
    <row r="35" spans="1:17">
      <c r="A35" s="16">
        <v>44590</v>
      </c>
      <c r="B35" s="11">
        <v>1100000</v>
      </c>
      <c r="C35" s="11"/>
      <c r="D35" s="11"/>
      <c r="E35" s="11" t="s">
        <v>45</v>
      </c>
      <c r="F35" s="11" t="s">
        <v>46</v>
      </c>
      <c r="G35">
        <v>2022</v>
      </c>
      <c r="H35">
        <v>1</v>
      </c>
      <c r="I35" t="s">
        <v>33</v>
      </c>
      <c r="J35" t="s">
        <v>34</v>
      </c>
      <c r="K35" t="s">
        <v>1</v>
      </c>
      <c r="L35" t="s">
        <v>40</v>
      </c>
      <c r="M35" t="s">
        <v>47</v>
      </c>
      <c r="N35" t="str">
        <f t="shared" si="0"/>
        <v>江苏正一基础工程有限公司</v>
      </c>
      <c r="O35" t="s">
        <v>48</v>
      </c>
      <c r="P35" t="s">
        <v>45</v>
      </c>
      <c r="Q35" t="str">
        <f t="shared" si="1"/>
        <v>工程款</v>
      </c>
    </row>
    <row r="36" spans="1:17">
      <c r="A36" s="16">
        <v>44590</v>
      </c>
      <c r="B36" s="11"/>
      <c r="C36" s="11"/>
      <c r="D36" s="11">
        <v>13130</v>
      </c>
      <c r="E36" s="11" t="s">
        <v>81</v>
      </c>
      <c r="F36" s="11" t="s">
        <v>82</v>
      </c>
      <c r="G36">
        <v>2022</v>
      </c>
      <c r="H36">
        <v>1</v>
      </c>
      <c r="I36" t="s">
        <v>33</v>
      </c>
      <c r="J36" t="s">
        <v>34</v>
      </c>
      <c r="K36" t="s">
        <v>3</v>
      </c>
      <c r="L36" t="s">
        <v>40</v>
      </c>
      <c r="M36" t="s">
        <v>41</v>
      </c>
      <c r="N36" t="str">
        <f t="shared" si="0"/>
        <v>句容市郭庄镇群捷基础导管厂</v>
      </c>
      <c r="O36" t="s">
        <v>36</v>
      </c>
      <c r="P36" t="s">
        <v>42</v>
      </c>
      <c r="Q36" t="str">
        <f t="shared" si="1"/>
        <v>导管费用</v>
      </c>
    </row>
    <row r="37" spans="1:17">
      <c r="A37" s="16">
        <v>44590</v>
      </c>
      <c r="B37" s="11"/>
      <c r="C37" s="11"/>
      <c r="D37" s="11">
        <v>52000</v>
      </c>
      <c r="E37" s="11" t="s">
        <v>78</v>
      </c>
      <c r="F37" s="11" t="s">
        <v>83</v>
      </c>
      <c r="G37">
        <v>2022</v>
      </c>
      <c r="H37">
        <v>1</v>
      </c>
      <c r="I37" t="s">
        <v>33</v>
      </c>
      <c r="J37" t="s">
        <v>34</v>
      </c>
      <c r="K37" t="s">
        <v>3</v>
      </c>
      <c r="L37" t="s">
        <v>40</v>
      </c>
      <c r="M37" t="s">
        <v>41</v>
      </c>
      <c r="N37" t="str">
        <f t="shared" ref="N37:N68" si="2">F37</f>
        <v>连云港港之城机械租赁有限公司</v>
      </c>
      <c r="O37" t="s">
        <v>36</v>
      </c>
      <c r="P37" t="s">
        <v>42</v>
      </c>
      <c r="Q37" t="str">
        <f t="shared" ref="Q37:Q68" si="3">E37</f>
        <v>江阴工地吊车租赁费</v>
      </c>
    </row>
    <row r="38" spans="1:17">
      <c r="A38" s="16">
        <v>44590</v>
      </c>
      <c r="B38" s="11"/>
      <c r="C38" s="11"/>
      <c r="D38" s="11">
        <v>78000</v>
      </c>
      <c r="E38" s="11" t="s">
        <v>84</v>
      </c>
      <c r="F38" s="11" t="s">
        <v>71</v>
      </c>
      <c r="G38">
        <v>2022</v>
      </c>
      <c r="H38">
        <v>1</v>
      </c>
      <c r="I38" t="s">
        <v>33</v>
      </c>
      <c r="J38" t="s">
        <v>34</v>
      </c>
      <c r="K38" t="s">
        <v>3</v>
      </c>
      <c r="L38" t="s">
        <v>40</v>
      </c>
      <c r="M38" t="s">
        <v>41</v>
      </c>
      <c r="N38" t="str">
        <f t="shared" si="2"/>
        <v>南京淮新起重吊装有限公司</v>
      </c>
      <c r="O38" t="s">
        <v>36</v>
      </c>
      <c r="P38" t="s">
        <v>42</v>
      </c>
      <c r="Q38" t="str">
        <f t="shared" si="3"/>
        <v>吊机租赁费</v>
      </c>
    </row>
    <row r="39" spans="1:17">
      <c r="A39" s="16">
        <v>44590</v>
      </c>
      <c r="B39" s="11"/>
      <c r="C39" s="11"/>
      <c r="D39" s="11">
        <v>195000</v>
      </c>
      <c r="E39" s="11" t="s">
        <v>84</v>
      </c>
      <c r="F39" s="11" t="s">
        <v>71</v>
      </c>
      <c r="G39">
        <v>2022</v>
      </c>
      <c r="H39">
        <v>1</v>
      </c>
      <c r="I39" t="s">
        <v>33</v>
      </c>
      <c r="J39" t="s">
        <v>34</v>
      </c>
      <c r="K39" t="s">
        <v>3</v>
      </c>
      <c r="L39" t="s">
        <v>40</v>
      </c>
      <c r="M39" t="s">
        <v>41</v>
      </c>
      <c r="N39" t="str">
        <f t="shared" si="2"/>
        <v>南京淮新起重吊装有限公司</v>
      </c>
      <c r="O39" t="s">
        <v>36</v>
      </c>
      <c r="P39" t="s">
        <v>42</v>
      </c>
      <c r="Q39" t="str">
        <f t="shared" si="3"/>
        <v>吊机租赁费</v>
      </c>
    </row>
    <row r="40" spans="1:17">
      <c r="A40" s="16">
        <v>44590</v>
      </c>
      <c r="B40" s="11"/>
      <c r="C40" s="11"/>
      <c r="D40" s="11">
        <v>130000</v>
      </c>
      <c r="E40" s="11" t="s">
        <v>78</v>
      </c>
      <c r="F40" s="11" t="s">
        <v>71</v>
      </c>
      <c r="G40">
        <v>2022</v>
      </c>
      <c r="H40">
        <v>1</v>
      </c>
      <c r="I40" t="s">
        <v>33</v>
      </c>
      <c r="J40" t="s">
        <v>34</v>
      </c>
      <c r="K40" t="s">
        <v>3</v>
      </c>
      <c r="L40" t="s">
        <v>40</v>
      </c>
      <c r="M40" t="s">
        <v>41</v>
      </c>
      <c r="N40" t="str">
        <f t="shared" si="2"/>
        <v>南京淮新起重吊装有限公司</v>
      </c>
      <c r="O40" t="s">
        <v>36</v>
      </c>
      <c r="P40" t="s">
        <v>42</v>
      </c>
      <c r="Q40" t="str">
        <f t="shared" si="3"/>
        <v>江阴工地吊车租赁费</v>
      </c>
    </row>
    <row r="41" spans="1:17">
      <c r="A41" s="16">
        <v>44590</v>
      </c>
      <c r="B41" s="11"/>
      <c r="C41" s="11"/>
      <c r="D41" s="11">
        <v>150000</v>
      </c>
      <c r="E41" s="11" t="s">
        <v>85</v>
      </c>
      <c r="F41" s="11" t="s">
        <v>73</v>
      </c>
      <c r="G41">
        <v>2022</v>
      </c>
      <c r="H41">
        <v>1</v>
      </c>
      <c r="I41" t="s">
        <v>33</v>
      </c>
      <c r="J41" t="s">
        <v>34</v>
      </c>
      <c r="K41" t="s">
        <v>3</v>
      </c>
      <c r="L41" t="s">
        <v>40</v>
      </c>
      <c r="M41" t="s">
        <v>41</v>
      </c>
      <c r="N41" t="str">
        <f t="shared" si="2"/>
        <v>南京杰琳凯机械有限公司</v>
      </c>
      <c r="O41" t="s">
        <v>36</v>
      </c>
      <c r="P41" t="s">
        <v>42</v>
      </c>
      <c r="Q41" t="str">
        <f t="shared" si="3"/>
        <v>挖掘机租赁费</v>
      </c>
    </row>
    <row r="42" spans="1:17">
      <c r="A42" s="16">
        <v>44590</v>
      </c>
      <c r="B42" s="11"/>
      <c r="C42" s="11"/>
      <c r="D42" s="11">
        <v>40000</v>
      </c>
      <c r="E42" s="11" t="s">
        <v>86</v>
      </c>
      <c r="F42" s="11" t="s">
        <v>87</v>
      </c>
      <c r="G42">
        <v>2022</v>
      </c>
      <c r="H42">
        <v>1</v>
      </c>
      <c r="I42" t="s">
        <v>33</v>
      </c>
      <c r="J42" t="s">
        <v>34</v>
      </c>
      <c r="K42" t="s">
        <v>3</v>
      </c>
      <c r="L42" t="s">
        <v>40</v>
      </c>
      <c r="M42" t="s">
        <v>41</v>
      </c>
      <c r="N42" t="str">
        <f t="shared" si="2"/>
        <v>南京金磊工程机械租赁有限公司</v>
      </c>
      <c r="O42" t="s">
        <v>36</v>
      </c>
      <c r="P42" t="s">
        <v>42</v>
      </c>
      <c r="Q42" t="str">
        <f t="shared" si="3"/>
        <v>江阴工地钢护筒租赁费</v>
      </c>
    </row>
    <row r="43" spans="1:17">
      <c r="A43" s="16">
        <v>44590</v>
      </c>
      <c r="B43" s="11"/>
      <c r="C43" s="11"/>
      <c r="D43" s="11">
        <v>263256</v>
      </c>
      <c r="E43" s="11" t="s">
        <v>88</v>
      </c>
      <c r="F43" s="11" t="s">
        <v>89</v>
      </c>
      <c r="G43">
        <v>2022</v>
      </c>
      <c r="H43">
        <v>1</v>
      </c>
      <c r="I43" t="s">
        <v>33</v>
      </c>
      <c r="J43" t="s">
        <v>34</v>
      </c>
      <c r="K43" t="s">
        <v>3</v>
      </c>
      <c r="L43" t="s">
        <v>40</v>
      </c>
      <c r="M43" t="s">
        <v>41</v>
      </c>
      <c r="N43" t="str">
        <f t="shared" si="2"/>
        <v>南京润劲润滑油有限公司</v>
      </c>
      <c r="O43" t="s">
        <v>36</v>
      </c>
      <c r="P43" t="s">
        <v>42</v>
      </c>
      <c r="Q43" t="str">
        <f t="shared" si="3"/>
        <v>付柴油款</v>
      </c>
    </row>
    <row r="44" spans="1:17">
      <c r="A44" s="16">
        <v>44590</v>
      </c>
      <c r="B44" s="11"/>
      <c r="C44" s="11"/>
      <c r="D44" s="11">
        <v>130000</v>
      </c>
      <c r="E44" s="11" t="s">
        <v>78</v>
      </c>
      <c r="F44" s="11" t="s">
        <v>75</v>
      </c>
      <c r="G44">
        <v>2022</v>
      </c>
      <c r="H44">
        <v>1</v>
      </c>
      <c r="I44" t="s">
        <v>33</v>
      </c>
      <c r="J44" t="s">
        <v>34</v>
      </c>
      <c r="K44" t="s">
        <v>3</v>
      </c>
      <c r="L44" t="s">
        <v>40</v>
      </c>
      <c r="M44" t="s">
        <v>41</v>
      </c>
      <c r="N44" t="str">
        <f t="shared" si="2"/>
        <v>南京市江宁区城茂市政工程服务部</v>
      </c>
      <c r="O44" t="s">
        <v>36</v>
      </c>
      <c r="P44" t="s">
        <v>42</v>
      </c>
      <c r="Q44" t="str">
        <f t="shared" si="3"/>
        <v>江阴工地吊车租赁费</v>
      </c>
    </row>
    <row r="45" spans="1:17">
      <c r="A45" s="16">
        <v>44590</v>
      </c>
      <c r="B45" s="11"/>
      <c r="C45" s="11"/>
      <c r="D45" s="11">
        <v>120000</v>
      </c>
      <c r="E45" s="11"/>
      <c r="F45" s="11" t="s">
        <v>90</v>
      </c>
      <c r="G45">
        <v>2022</v>
      </c>
      <c r="H45">
        <v>1</v>
      </c>
      <c r="I45" t="s">
        <v>33</v>
      </c>
      <c r="J45" t="s">
        <v>34</v>
      </c>
      <c r="K45" t="s">
        <v>3</v>
      </c>
      <c r="L45" t="s">
        <v>40</v>
      </c>
      <c r="M45" t="s">
        <v>41</v>
      </c>
      <c r="N45" t="str">
        <f t="shared" si="2"/>
        <v>南京市江宁区庆东吊车租赁服务部</v>
      </c>
      <c r="O45" t="s">
        <v>36</v>
      </c>
      <c r="P45" t="s">
        <v>58</v>
      </c>
      <c r="Q45">
        <f t="shared" si="3"/>
        <v>0</v>
      </c>
    </row>
    <row r="46" spans="1:17">
      <c r="A46" s="16">
        <v>44590</v>
      </c>
      <c r="B46" s="11"/>
      <c r="C46" s="11"/>
      <c r="D46" s="11">
        <v>100000</v>
      </c>
      <c r="E46" s="11" t="s">
        <v>91</v>
      </c>
      <c r="F46" s="11" t="s">
        <v>92</v>
      </c>
      <c r="G46">
        <v>2022</v>
      </c>
      <c r="H46">
        <v>1</v>
      </c>
      <c r="I46" t="s">
        <v>33</v>
      </c>
      <c r="J46" t="s">
        <v>34</v>
      </c>
      <c r="K46" t="s">
        <v>3</v>
      </c>
      <c r="L46" t="s">
        <v>40</v>
      </c>
      <c r="M46" t="s">
        <v>41</v>
      </c>
      <c r="N46" t="str">
        <f t="shared" si="2"/>
        <v>南京舜兴达建筑工程有限公司</v>
      </c>
      <c r="O46" t="s">
        <v>36</v>
      </c>
      <c r="P46" t="s">
        <v>42</v>
      </c>
      <c r="Q46" t="str">
        <f t="shared" si="3"/>
        <v>江阴工地挖机租赁费</v>
      </c>
    </row>
    <row r="47" spans="1:17">
      <c r="A47" s="16">
        <v>44591</v>
      </c>
      <c r="B47" s="11">
        <v>13130</v>
      </c>
      <c r="C47" s="11"/>
      <c r="D47" s="11"/>
      <c r="E47" s="11" t="s">
        <v>93</v>
      </c>
      <c r="F47" s="11" t="s">
        <v>82</v>
      </c>
      <c r="G47">
        <v>2022</v>
      </c>
      <c r="H47">
        <v>1</v>
      </c>
      <c r="I47" t="s">
        <v>33</v>
      </c>
      <c r="J47" t="s">
        <v>34</v>
      </c>
      <c r="K47" t="s">
        <v>1</v>
      </c>
      <c r="L47" t="s">
        <v>40</v>
      </c>
      <c r="M47" t="s">
        <v>47</v>
      </c>
      <c r="N47" t="str">
        <f t="shared" si="2"/>
        <v>句容市郭庄镇群捷基础导管厂</v>
      </c>
      <c r="O47" t="s">
        <v>48</v>
      </c>
      <c r="P47" t="s">
        <v>45</v>
      </c>
      <c r="Q47" t="str">
        <f t="shared" si="3"/>
        <v>支付平台退票</v>
      </c>
    </row>
    <row r="48" spans="1:17">
      <c r="A48" s="16">
        <v>44591</v>
      </c>
      <c r="B48" s="11"/>
      <c r="C48" s="11"/>
      <c r="D48" s="11">
        <v>13130</v>
      </c>
      <c r="E48" s="11" t="s">
        <v>81</v>
      </c>
      <c r="F48" s="11" t="s">
        <v>82</v>
      </c>
      <c r="G48">
        <v>2022</v>
      </c>
      <c r="H48">
        <v>1</v>
      </c>
      <c r="I48" t="s">
        <v>33</v>
      </c>
      <c r="J48" t="s">
        <v>34</v>
      </c>
      <c r="K48" t="s">
        <v>3</v>
      </c>
      <c r="L48" t="s">
        <v>40</v>
      </c>
      <c r="M48" t="s">
        <v>41</v>
      </c>
      <c r="N48" t="str">
        <f t="shared" si="2"/>
        <v>句容市郭庄镇群捷基础导管厂</v>
      </c>
      <c r="O48" t="s">
        <v>36</v>
      </c>
      <c r="P48" t="s">
        <v>42</v>
      </c>
      <c r="Q48" t="str">
        <f t="shared" si="3"/>
        <v>导管费用</v>
      </c>
    </row>
    <row r="49" spans="1:17">
      <c r="A49" s="16">
        <v>44591</v>
      </c>
      <c r="B49" s="11"/>
      <c r="C49" s="11"/>
      <c r="D49" s="11">
        <v>300000</v>
      </c>
      <c r="E49" s="11" t="s">
        <v>94</v>
      </c>
      <c r="F49" s="11" t="s">
        <v>95</v>
      </c>
      <c r="G49">
        <v>2022</v>
      </c>
      <c r="H49">
        <v>1</v>
      </c>
      <c r="I49" t="s">
        <v>33</v>
      </c>
      <c r="J49" t="s">
        <v>34</v>
      </c>
      <c r="K49" t="s">
        <v>3</v>
      </c>
      <c r="L49" t="s">
        <v>40</v>
      </c>
      <c r="M49" t="s">
        <v>41</v>
      </c>
      <c r="N49" t="str">
        <f t="shared" si="2"/>
        <v>句容市华阳街道康德工程机械经营部</v>
      </c>
      <c r="O49" t="s">
        <v>36</v>
      </c>
      <c r="P49" t="s">
        <v>58</v>
      </c>
      <c r="Q49" t="str">
        <f t="shared" si="3"/>
        <v>往来款</v>
      </c>
    </row>
    <row r="50" spans="1:17">
      <c r="A50" s="16">
        <v>44591</v>
      </c>
      <c r="B50" s="11"/>
      <c r="C50" s="11"/>
      <c r="D50" s="11">
        <v>300000</v>
      </c>
      <c r="E50" s="11" t="s">
        <v>94</v>
      </c>
      <c r="F50" s="11" t="s">
        <v>95</v>
      </c>
      <c r="G50">
        <v>2022</v>
      </c>
      <c r="H50">
        <v>1</v>
      </c>
      <c r="I50" t="s">
        <v>33</v>
      </c>
      <c r="J50" t="s">
        <v>34</v>
      </c>
      <c r="K50" t="s">
        <v>3</v>
      </c>
      <c r="L50" t="s">
        <v>40</v>
      </c>
      <c r="M50" t="s">
        <v>41</v>
      </c>
      <c r="N50" t="str">
        <f t="shared" si="2"/>
        <v>句容市华阳街道康德工程机械经营部</v>
      </c>
      <c r="O50" t="s">
        <v>36</v>
      </c>
      <c r="P50" t="s">
        <v>58</v>
      </c>
      <c r="Q50" t="str">
        <f t="shared" si="3"/>
        <v>往来款</v>
      </c>
    </row>
    <row r="51" spans="1:17">
      <c r="A51" s="16">
        <v>44591</v>
      </c>
      <c r="B51" s="11"/>
      <c r="C51" s="11"/>
      <c r="D51" s="11">
        <v>200000</v>
      </c>
      <c r="E51" s="11" t="s">
        <v>94</v>
      </c>
      <c r="F51" s="11" t="s">
        <v>95</v>
      </c>
      <c r="G51">
        <v>2022</v>
      </c>
      <c r="H51">
        <v>1</v>
      </c>
      <c r="I51" t="s">
        <v>33</v>
      </c>
      <c r="J51" t="s">
        <v>34</v>
      </c>
      <c r="K51" t="s">
        <v>3</v>
      </c>
      <c r="L51" t="s">
        <v>40</v>
      </c>
      <c r="M51" t="s">
        <v>41</v>
      </c>
      <c r="N51" t="str">
        <f t="shared" si="2"/>
        <v>句容市华阳街道康德工程机械经营部</v>
      </c>
      <c r="O51" t="s">
        <v>36</v>
      </c>
      <c r="P51" t="s">
        <v>58</v>
      </c>
      <c r="Q51" t="str">
        <f t="shared" si="3"/>
        <v>往来款</v>
      </c>
    </row>
    <row r="52" spans="1:17">
      <c r="A52" s="16">
        <v>44591</v>
      </c>
      <c r="B52" s="11"/>
      <c r="C52" s="11"/>
      <c r="D52" s="11">
        <v>300000</v>
      </c>
      <c r="E52" s="11" t="s">
        <v>94</v>
      </c>
      <c r="F52" s="11" t="s">
        <v>96</v>
      </c>
      <c r="G52">
        <v>2022</v>
      </c>
      <c r="H52">
        <v>1</v>
      </c>
      <c r="I52" t="s">
        <v>33</v>
      </c>
      <c r="J52" t="s">
        <v>34</v>
      </c>
      <c r="K52" t="s">
        <v>3</v>
      </c>
      <c r="L52" t="s">
        <v>40</v>
      </c>
      <c r="M52" t="s">
        <v>41</v>
      </c>
      <c r="N52" t="str">
        <f t="shared" si="2"/>
        <v>南京市秦淮区凌之云建筑工程施工中心</v>
      </c>
      <c r="O52" t="s">
        <v>36</v>
      </c>
      <c r="P52" t="s">
        <v>58</v>
      </c>
      <c r="Q52" t="str">
        <f t="shared" si="3"/>
        <v>往来款</v>
      </c>
    </row>
    <row r="53" spans="1:17">
      <c r="A53" s="16">
        <v>44591</v>
      </c>
      <c r="B53" s="11"/>
      <c r="C53" s="11"/>
      <c r="D53" s="11">
        <v>300000</v>
      </c>
      <c r="E53" s="11" t="s">
        <v>94</v>
      </c>
      <c r="F53" s="11" t="s">
        <v>96</v>
      </c>
      <c r="G53">
        <v>2022</v>
      </c>
      <c r="H53">
        <v>1</v>
      </c>
      <c r="I53" t="s">
        <v>33</v>
      </c>
      <c r="J53" t="s">
        <v>34</v>
      </c>
      <c r="K53" t="s">
        <v>3</v>
      </c>
      <c r="L53" t="s">
        <v>40</v>
      </c>
      <c r="M53" t="s">
        <v>41</v>
      </c>
      <c r="N53" t="str">
        <f t="shared" si="2"/>
        <v>南京市秦淮区凌之云建筑工程施工中心</v>
      </c>
      <c r="O53" t="s">
        <v>36</v>
      </c>
      <c r="P53" t="s">
        <v>58</v>
      </c>
      <c r="Q53" t="str">
        <f t="shared" si="3"/>
        <v>往来款</v>
      </c>
    </row>
    <row r="54" spans="1:17">
      <c r="A54" s="16">
        <v>44591</v>
      </c>
      <c r="B54" s="11"/>
      <c r="C54" s="11"/>
      <c r="D54" s="11">
        <v>1500</v>
      </c>
      <c r="E54" s="11" t="s">
        <v>97</v>
      </c>
      <c r="F54" s="11" t="s">
        <v>98</v>
      </c>
      <c r="G54">
        <v>2022</v>
      </c>
      <c r="H54">
        <v>1</v>
      </c>
      <c r="I54" t="s">
        <v>33</v>
      </c>
      <c r="J54" t="s">
        <v>34</v>
      </c>
      <c r="K54" t="s">
        <v>3</v>
      </c>
      <c r="L54" t="s">
        <v>40</v>
      </c>
      <c r="M54" t="s">
        <v>41</v>
      </c>
      <c r="N54" t="str">
        <f t="shared" si="2"/>
        <v>南京永业和勤财税咨询有限公司</v>
      </c>
      <c r="O54" t="s">
        <v>36</v>
      </c>
      <c r="P54" t="s">
        <v>37</v>
      </c>
      <c r="Q54" t="str">
        <f t="shared" si="3"/>
        <v>代账费</v>
      </c>
    </row>
    <row r="55" spans="1:17">
      <c r="A55" s="16">
        <v>44591</v>
      </c>
      <c r="B55" s="11">
        <v>150000</v>
      </c>
      <c r="C55" s="11"/>
      <c r="D55" s="11"/>
      <c r="E55" s="11" t="s">
        <v>99</v>
      </c>
      <c r="F55" s="11" t="s">
        <v>100</v>
      </c>
      <c r="G55">
        <v>2022</v>
      </c>
      <c r="H55">
        <v>1</v>
      </c>
      <c r="I55" t="s">
        <v>33</v>
      </c>
      <c r="J55" t="s">
        <v>34</v>
      </c>
      <c r="K55" t="s">
        <v>1</v>
      </c>
      <c r="L55" t="s">
        <v>40</v>
      </c>
      <c r="M55" t="s">
        <v>47</v>
      </c>
      <c r="N55" t="str">
        <f t="shared" si="2"/>
        <v>冶金工业部华东勘察基础工程总公司</v>
      </c>
      <c r="O55" t="s">
        <v>48</v>
      </c>
      <c r="P55" t="s">
        <v>99</v>
      </c>
      <c r="Q55" t="str">
        <f t="shared" si="3"/>
        <v>劳务费</v>
      </c>
    </row>
    <row r="56" hidden="1" spans="1:17">
      <c r="A56" s="16">
        <v>44594</v>
      </c>
      <c r="B56" s="11"/>
      <c r="C56" s="11"/>
      <c r="D56" s="11">
        <v>25</v>
      </c>
      <c r="E56" s="11" t="s">
        <v>31</v>
      </c>
      <c r="F56" s="11" t="s">
        <v>32</v>
      </c>
      <c r="G56">
        <v>2022</v>
      </c>
      <c r="H56">
        <v>2</v>
      </c>
      <c r="I56" t="s">
        <v>33</v>
      </c>
      <c r="J56" t="s">
        <v>34</v>
      </c>
      <c r="K56" t="s">
        <v>3</v>
      </c>
      <c r="L56" t="s">
        <v>35</v>
      </c>
      <c r="M56" t="s">
        <v>35</v>
      </c>
      <c r="N56" t="str">
        <f t="shared" si="2"/>
        <v>对公中间业务收入-网上其他收入</v>
      </c>
      <c r="O56" t="s">
        <v>36</v>
      </c>
      <c r="P56" t="s">
        <v>37</v>
      </c>
      <c r="Q56" t="str">
        <f t="shared" si="3"/>
        <v>网上企业银行-网上企业银行服务费</v>
      </c>
    </row>
    <row r="57" hidden="1" spans="1:17">
      <c r="A57" s="16">
        <v>44595</v>
      </c>
      <c r="B57" s="11"/>
      <c r="C57" s="11"/>
      <c r="D57" s="11">
        <v>51.3</v>
      </c>
      <c r="E57" s="11" t="s">
        <v>101</v>
      </c>
      <c r="F57" s="11" t="s">
        <v>102</v>
      </c>
      <c r="G57">
        <v>2022</v>
      </c>
      <c r="H57">
        <v>2</v>
      </c>
      <c r="I57" t="s">
        <v>33</v>
      </c>
      <c r="J57" t="s">
        <v>34</v>
      </c>
      <c r="K57" t="s">
        <v>3</v>
      </c>
      <c r="L57" t="s">
        <v>35</v>
      </c>
      <c r="M57" t="s">
        <v>35</v>
      </c>
      <c r="N57" t="str">
        <f t="shared" si="2"/>
        <v>网上电子汇划收入</v>
      </c>
      <c r="O57" t="s">
        <v>36</v>
      </c>
      <c r="P57" t="s">
        <v>37</v>
      </c>
      <c r="Q57" t="str">
        <f t="shared" si="3"/>
        <v>网上企业银行支付-跨行、行内-手续费</v>
      </c>
    </row>
    <row r="58" spans="1:17">
      <c r="A58" s="16">
        <v>44600</v>
      </c>
      <c r="B58" s="11">
        <v>500000</v>
      </c>
      <c r="C58" s="11"/>
      <c r="D58" s="11"/>
      <c r="E58" s="11" t="s">
        <v>103</v>
      </c>
      <c r="F58" s="11" t="s">
        <v>95</v>
      </c>
      <c r="G58">
        <v>2022</v>
      </c>
      <c r="H58">
        <v>2</v>
      </c>
      <c r="I58" t="s">
        <v>33</v>
      </c>
      <c r="J58" t="s">
        <v>34</v>
      </c>
      <c r="K58" t="s">
        <v>1</v>
      </c>
      <c r="L58" t="s">
        <v>40</v>
      </c>
      <c r="M58" t="s">
        <v>47</v>
      </c>
      <c r="N58" t="str">
        <f t="shared" si="2"/>
        <v>句容市华阳街道康德工程机械经营部</v>
      </c>
      <c r="O58" t="s">
        <v>48</v>
      </c>
      <c r="P58" t="s">
        <v>45</v>
      </c>
      <c r="Q58" t="str">
        <f t="shared" si="3"/>
        <v>还款</v>
      </c>
    </row>
    <row r="59" spans="1:17">
      <c r="A59" s="16">
        <v>44600</v>
      </c>
      <c r="B59" s="11">
        <v>300000</v>
      </c>
      <c r="C59" s="11"/>
      <c r="D59" s="11"/>
      <c r="E59" s="11" t="s">
        <v>103</v>
      </c>
      <c r="F59" s="11" t="s">
        <v>95</v>
      </c>
      <c r="G59">
        <v>2022</v>
      </c>
      <c r="H59">
        <v>2</v>
      </c>
      <c r="I59" t="s">
        <v>33</v>
      </c>
      <c r="J59" t="s">
        <v>34</v>
      </c>
      <c r="K59" t="s">
        <v>1</v>
      </c>
      <c r="L59" t="s">
        <v>40</v>
      </c>
      <c r="M59" t="s">
        <v>47</v>
      </c>
      <c r="N59" t="str">
        <f t="shared" si="2"/>
        <v>句容市华阳街道康德工程机械经营部</v>
      </c>
      <c r="O59" t="s">
        <v>48</v>
      </c>
      <c r="P59" t="s">
        <v>45</v>
      </c>
      <c r="Q59" t="str">
        <f t="shared" si="3"/>
        <v>还款</v>
      </c>
    </row>
    <row r="60" spans="1:17">
      <c r="A60" s="16">
        <v>44600</v>
      </c>
      <c r="B60" s="11">
        <v>200000</v>
      </c>
      <c r="C60" s="11"/>
      <c r="D60" s="11"/>
      <c r="E60" s="11" t="s">
        <v>103</v>
      </c>
      <c r="F60" s="11" t="s">
        <v>96</v>
      </c>
      <c r="G60">
        <v>2022</v>
      </c>
      <c r="H60">
        <v>2</v>
      </c>
      <c r="I60" t="s">
        <v>33</v>
      </c>
      <c r="J60" t="s">
        <v>34</v>
      </c>
      <c r="K60" t="s">
        <v>1</v>
      </c>
      <c r="L60" t="s">
        <v>40</v>
      </c>
      <c r="M60" t="s">
        <v>47</v>
      </c>
      <c r="N60" t="str">
        <f t="shared" si="2"/>
        <v>南京市秦淮区凌之云建筑工程施工中心</v>
      </c>
      <c r="O60" t="s">
        <v>48</v>
      </c>
      <c r="P60" t="s">
        <v>45</v>
      </c>
      <c r="Q60" t="str">
        <f t="shared" si="3"/>
        <v>还款</v>
      </c>
    </row>
    <row r="61" spans="1:17">
      <c r="A61" s="16">
        <v>44600</v>
      </c>
      <c r="B61" s="11"/>
      <c r="C61" s="11"/>
      <c r="D61" s="11">
        <v>70000</v>
      </c>
      <c r="E61" s="11" t="s">
        <v>104</v>
      </c>
      <c r="F61" s="11" t="s">
        <v>44</v>
      </c>
      <c r="G61">
        <v>2022</v>
      </c>
      <c r="H61">
        <v>2</v>
      </c>
      <c r="I61" t="s">
        <v>33</v>
      </c>
      <c r="J61" t="s">
        <v>34</v>
      </c>
      <c r="K61" t="s">
        <v>3</v>
      </c>
      <c r="L61" t="s">
        <v>40</v>
      </c>
      <c r="M61" t="s">
        <v>41</v>
      </c>
      <c r="N61" t="str">
        <f t="shared" si="2"/>
        <v>中联重科股份有限公司</v>
      </c>
      <c r="O61" t="s">
        <v>36</v>
      </c>
      <c r="P61" t="s">
        <v>58</v>
      </c>
      <c r="Q61" t="str">
        <f t="shared" si="3"/>
        <v>360L旋挖机按揭款</v>
      </c>
    </row>
    <row r="62" spans="1:17">
      <c r="A62" s="16">
        <v>44600</v>
      </c>
      <c r="B62" s="11"/>
      <c r="C62" s="11"/>
      <c r="D62" s="11">
        <v>360000</v>
      </c>
      <c r="E62" s="11" t="s">
        <v>105</v>
      </c>
      <c r="F62" s="11" t="s">
        <v>44</v>
      </c>
      <c r="G62">
        <v>2022</v>
      </c>
      <c r="H62">
        <v>2</v>
      </c>
      <c r="I62" t="s">
        <v>33</v>
      </c>
      <c r="J62" t="s">
        <v>34</v>
      </c>
      <c r="K62" t="s">
        <v>3</v>
      </c>
      <c r="L62" t="s">
        <v>40</v>
      </c>
      <c r="M62" t="s">
        <v>41</v>
      </c>
      <c r="N62" t="str">
        <f t="shared" si="2"/>
        <v>中联重科股份有限公司</v>
      </c>
      <c r="O62" t="s">
        <v>36</v>
      </c>
      <c r="P62" t="s">
        <v>58</v>
      </c>
      <c r="Q62" t="str">
        <f t="shared" si="3"/>
        <v>鸭哥360L按揭贷款</v>
      </c>
    </row>
    <row r="63" spans="1:17">
      <c r="A63" s="16">
        <v>44603</v>
      </c>
      <c r="B63" s="17">
        <v>200000</v>
      </c>
      <c r="C63" s="11" t="s">
        <v>106</v>
      </c>
      <c r="D63" s="11"/>
      <c r="E63" s="11"/>
      <c r="F63" s="11" t="s">
        <v>107</v>
      </c>
      <c r="G63">
        <v>2022</v>
      </c>
      <c r="H63">
        <v>2</v>
      </c>
      <c r="I63" t="s">
        <v>33</v>
      </c>
      <c r="J63" t="s">
        <v>34</v>
      </c>
      <c r="K63" t="s">
        <v>1</v>
      </c>
      <c r="L63" t="s">
        <v>40</v>
      </c>
      <c r="M63" t="s">
        <v>47</v>
      </c>
      <c r="N63" t="str">
        <f t="shared" si="2"/>
        <v>句容市崇明街道赛迈斯工程机械租赁站</v>
      </c>
      <c r="O63" t="s">
        <v>48</v>
      </c>
      <c r="P63" t="s">
        <v>45</v>
      </c>
      <c r="Q63">
        <f t="shared" si="3"/>
        <v>0</v>
      </c>
    </row>
    <row r="64" spans="1:17">
      <c r="A64" s="16">
        <v>44603</v>
      </c>
      <c r="B64" s="17">
        <v>200000</v>
      </c>
      <c r="C64" s="11" t="s">
        <v>106</v>
      </c>
      <c r="D64" s="11"/>
      <c r="E64" s="11"/>
      <c r="F64" s="11" t="s">
        <v>107</v>
      </c>
      <c r="G64">
        <v>2022</v>
      </c>
      <c r="H64">
        <v>2</v>
      </c>
      <c r="I64" t="s">
        <v>33</v>
      </c>
      <c r="J64" t="s">
        <v>34</v>
      </c>
      <c r="K64" t="s">
        <v>1</v>
      </c>
      <c r="L64" t="s">
        <v>40</v>
      </c>
      <c r="M64" t="s">
        <v>47</v>
      </c>
      <c r="N64" t="str">
        <f t="shared" si="2"/>
        <v>句容市崇明街道赛迈斯工程机械租赁站</v>
      </c>
      <c r="O64" t="s">
        <v>48</v>
      </c>
      <c r="P64" t="s">
        <v>45</v>
      </c>
      <c r="Q64">
        <f t="shared" si="3"/>
        <v>0</v>
      </c>
    </row>
    <row r="65" spans="1:17">
      <c r="A65" s="16">
        <v>44603</v>
      </c>
      <c r="B65" s="11"/>
      <c r="C65" s="11"/>
      <c r="D65" s="11">
        <v>200000</v>
      </c>
      <c r="E65" s="11" t="s">
        <v>68</v>
      </c>
      <c r="F65" s="11" t="s">
        <v>69</v>
      </c>
      <c r="G65">
        <v>2022</v>
      </c>
      <c r="H65">
        <v>2</v>
      </c>
      <c r="I65" t="s">
        <v>33</v>
      </c>
      <c r="J65" t="s">
        <v>34</v>
      </c>
      <c r="K65" t="s">
        <v>3</v>
      </c>
      <c r="L65" t="s">
        <v>40</v>
      </c>
      <c r="M65" t="s">
        <v>41</v>
      </c>
      <c r="N65" t="str">
        <f t="shared" si="2"/>
        <v>南京盖百氏工程机械有限公司</v>
      </c>
      <c r="O65" t="s">
        <v>36</v>
      </c>
      <c r="P65" t="s">
        <v>58</v>
      </c>
      <c r="Q65" t="str">
        <f t="shared" si="3"/>
        <v>旋挖机按揭款</v>
      </c>
    </row>
    <row r="66" spans="1:17">
      <c r="A66" s="16">
        <v>44603</v>
      </c>
      <c r="B66" s="11"/>
      <c r="C66" s="11"/>
      <c r="D66" s="11">
        <v>200000</v>
      </c>
      <c r="E66" s="11" t="s">
        <v>68</v>
      </c>
      <c r="F66" s="11" t="s">
        <v>69</v>
      </c>
      <c r="G66">
        <v>2022</v>
      </c>
      <c r="H66">
        <v>2</v>
      </c>
      <c r="I66" t="s">
        <v>33</v>
      </c>
      <c r="J66" t="s">
        <v>34</v>
      </c>
      <c r="K66" t="s">
        <v>3</v>
      </c>
      <c r="L66" t="s">
        <v>40</v>
      </c>
      <c r="M66" t="s">
        <v>41</v>
      </c>
      <c r="N66" t="str">
        <f t="shared" si="2"/>
        <v>南京盖百氏工程机械有限公司</v>
      </c>
      <c r="O66" t="s">
        <v>36</v>
      </c>
      <c r="P66" t="s">
        <v>58</v>
      </c>
      <c r="Q66" t="str">
        <f t="shared" si="3"/>
        <v>旋挖机按揭款</v>
      </c>
    </row>
    <row r="67" hidden="1" spans="1:17">
      <c r="A67" s="16">
        <v>44608</v>
      </c>
      <c r="B67" s="11"/>
      <c r="C67" s="11"/>
      <c r="D67" s="11">
        <v>3580.5</v>
      </c>
      <c r="E67" s="11" t="s">
        <v>108</v>
      </c>
      <c r="F67" s="11" t="s">
        <v>52</v>
      </c>
      <c r="G67">
        <v>2022</v>
      </c>
      <c r="H67">
        <v>2</v>
      </c>
      <c r="I67" t="s">
        <v>33</v>
      </c>
      <c r="J67" t="s">
        <v>34</v>
      </c>
      <c r="K67" t="s">
        <v>3</v>
      </c>
      <c r="L67" t="s">
        <v>53</v>
      </c>
      <c r="M67" t="s">
        <v>53</v>
      </c>
      <c r="N67" t="str">
        <f t="shared" si="2"/>
        <v>国家税务总局南京市江宁区税务局1</v>
      </c>
      <c r="O67" t="s">
        <v>36</v>
      </c>
      <c r="P67" t="s">
        <v>54</v>
      </c>
      <c r="Q67" t="str">
        <f t="shared" si="3"/>
        <v>00TX:000990:20220216:9902202162544225</v>
      </c>
    </row>
    <row r="68" hidden="1" spans="1:17">
      <c r="A68" s="16">
        <v>44613</v>
      </c>
      <c r="B68" s="11"/>
      <c r="C68" s="11"/>
      <c r="D68" s="11">
        <v>83471.11</v>
      </c>
      <c r="E68" s="11" t="s">
        <v>109</v>
      </c>
      <c r="F68" s="11" t="s">
        <v>52</v>
      </c>
      <c r="G68">
        <v>2022</v>
      </c>
      <c r="H68">
        <v>2</v>
      </c>
      <c r="I68" t="s">
        <v>33</v>
      </c>
      <c r="J68" t="s">
        <v>34</v>
      </c>
      <c r="K68" t="s">
        <v>3</v>
      </c>
      <c r="L68" t="s">
        <v>53</v>
      </c>
      <c r="M68" t="s">
        <v>53</v>
      </c>
      <c r="N68" t="str">
        <f t="shared" si="2"/>
        <v>国家税务总局南京市江宁区税务局1</v>
      </c>
      <c r="O68" t="s">
        <v>36</v>
      </c>
      <c r="P68" t="s">
        <v>54</v>
      </c>
      <c r="Q68" t="str">
        <f t="shared" si="3"/>
        <v>00TX:000990:20220221:9902202213534717</v>
      </c>
    </row>
    <row r="69" spans="1:17">
      <c r="A69" s="16">
        <v>44613</v>
      </c>
      <c r="B69" s="11"/>
      <c r="C69" s="11"/>
      <c r="D69" s="11">
        <v>159.65</v>
      </c>
      <c r="E69" s="11" t="s">
        <v>110</v>
      </c>
      <c r="F69" s="11" t="s">
        <v>111</v>
      </c>
      <c r="G69">
        <v>2022</v>
      </c>
      <c r="H69">
        <v>2</v>
      </c>
      <c r="I69" t="s">
        <v>33</v>
      </c>
      <c r="J69" t="s">
        <v>34</v>
      </c>
      <c r="K69" t="s">
        <v>3</v>
      </c>
      <c r="L69" t="s">
        <v>40</v>
      </c>
      <c r="M69" t="s">
        <v>41</v>
      </c>
      <c r="N69" t="str">
        <f t="shared" ref="N69:N100" si="4">F69</f>
        <v>中国人民财产保险股份有限公司南京市分公司</v>
      </c>
      <c r="O69" t="s">
        <v>36</v>
      </c>
      <c r="P69" t="s">
        <v>42</v>
      </c>
      <c r="Q69" t="str">
        <f t="shared" ref="Q69:Q100" si="5">E69</f>
        <v>保险</v>
      </c>
    </row>
    <row r="70" hidden="1" spans="1:17">
      <c r="A70" s="16">
        <v>44614</v>
      </c>
      <c r="B70" s="11"/>
      <c r="C70" s="11"/>
      <c r="D70" s="11">
        <v>7764.75</v>
      </c>
      <c r="E70" s="11" t="s">
        <v>112</v>
      </c>
      <c r="F70" s="11" t="s">
        <v>113</v>
      </c>
      <c r="G70">
        <v>2022</v>
      </c>
      <c r="H70">
        <v>2</v>
      </c>
      <c r="I70" t="s">
        <v>33</v>
      </c>
      <c r="J70" t="s">
        <v>34</v>
      </c>
      <c r="K70" t="s">
        <v>3</v>
      </c>
      <c r="L70" t="s">
        <v>53</v>
      </c>
      <c r="M70" t="s">
        <v>53</v>
      </c>
      <c r="N70" t="str">
        <f t="shared" si="4"/>
        <v>国家税务总局南京市江宁区税务局</v>
      </c>
      <c r="O70" t="s">
        <v>36</v>
      </c>
      <c r="P70" t="s">
        <v>54</v>
      </c>
      <c r="Q70" t="str">
        <f t="shared" si="5"/>
        <v>00TX:000990:20220222:9902202223791375</v>
      </c>
    </row>
    <row r="71" spans="1:17">
      <c r="A71" s="16">
        <v>44615</v>
      </c>
      <c r="B71" s="11"/>
      <c r="C71" s="11"/>
      <c r="D71" s="11">
        <v>100000</v>
      </c>
      <c r="E71" s="11" t="s">
        <v>114</v>
      </c>
      <c r="F71" s="11" t="s">
        <v>115</v>
      </c>
      <c r="G71">
        <v>2022</v>
      </c>
      <c r="H71">
        <v>2</v>
      </c>
      <c r="I71" t="s">
        <v>33</v>
      </c>
      <c r="J71" t="s">
        <v>34</v>
      </c>
      <c r="K71" t="s">
        <v>3</v>
      </c>
      <c r="L71" t="s">
        <v>40</v>
      </c>
      <c r="M71" t="s">
        <v>41</v>
      </c>
      <c r="N71" t="str">
        <f t="shared" si="4"/>
        <v>贝又（上海）石油化工有限公司</v>
      </c>
      <c r="O71" t="s">
        <v>36</v>
      </c>
      <c r="P71" t="s">
        <v>42</v>
      </c>
      <c r="Q71" t="str">
        <f t="shared" si="5"/>
        <v>旋挖机柴油款</v>
      </c>
    </row>
    <row r="72" spans="1:17">
      <c r="A72" s="16">
        <v>44615</v>
      </c>
      <c r="B72" s="11"/>
      <c r="C72" s="11"/>
      <c r="D72" s="11">
        <v>2329</v>
      </c>
      <c r="E72" s="11"/>
      <c r="F72" s="11" t="s">
        <v>116</v>
      </c>
      <c r="G72">
        <v>2022</v>
      </c>
      <c r="H72">
        <v>2</v>
      </c>
      <c r="I72" t="s">
        <v>33</v>
      </c>
      <c r="J72" t="s">
        <v>34</v>
      </c>
      <c r="K72" t="s">
        <v>3</v>
      </c>
      <c r="L72" t="s">
        <v>40</v>
      </c>
      <c r="M72" t="s">
        <v>41</v>
      </c>
      <c r="N72" t="str">
        <f t="shared" si="4"/>
        <v>山河智能装备股份有限公司</v>
      </c>
      <c r="O72" t="s">
        <v>36</v>
      </c>
      <c r="P72" t="s">
        <v>37</v>
      </c>
      <c r="Q72">
        <f t="shared" si="5"/>
        <v>0</v>
      </c>
    </row>
    <row r="73" spans="1:17">
      <c r="A73" s="16">
        <v>44615</v>
      </c>
      <c r="B73" s="11"/>
      <c r="C73" s="11"/>
      <c r="D73" s="11">
        <v>107.02</v>
      </c>
      <c r="E73" s="11"/>
      <c r="F73" s="11" t="s">
        <v>111</v>
      </c>
      <c r="G73">
        <v>2022</v>
      </c>
      <c r="H73">
        <v>2</v>
      </c>
      <c r="I73" t="s">
        <v>33</v>
      </c>
      <c r="J73" t="s">
        <v>34</v>
      </c>
      <c r="K73" t="s">
        <v>3</v>
      </c>
      <c r="L73" t="s">
        <v>40</v>
      </c>
      <c r="M73" t="s">
        <v>41</v>
      </c>
      <c r="N73" t="str">
        <f t="shared" si="4"/>
        <v>中国人民财产保险股份有限公司南京市分公司</v>
      </c>
      <c r="O73" t="s">
        <v>36</v>
      </c>
      <c r="P73" t="s">
        <v>37</v>
      </c>
      <c r="Q73">
        <f t="shared" si="5"/>
        <v>0</v>
      </c>
    </row>
    <row r="74" spans="1:17">
      <c r="A74" s="16">
        <v>44615</v>
      </c>
      <c r="B74" s="11"/>
      <c r="C74" s="11"/>
      <c r="D74" s="11">
        <v>70000</v>
      </c>
      <c r="E74" s="11" t="s">
        <v>104</v>
      </c>
      <c r="F74" s="11" t="s">
        <v>44</v>
      </c>
      <c r="G74">
        <v>2022</v>
      </c>
      <c r="H74">
        <v>2</v>
      </c>
      <c r="I74" t="s">
        <v>33</v>
      </c>
      <c r="J74" t="s">
        <v>34</v>
      </c>
      <c r="K74" t="s">
        <v>3</v>
      </c>
      <c r="L74" t="s">
        <v>40</v>
      </c>
      <c r="M74" t="s">
        <v>41</v>
      </c>
      <c r="N74" t="str">
        <f t="shared" si="4"/>
        <v>中联重科股份有限公司</v>
      </c>
      <c r="O74" t="s">
        <v>36</v>
      </c>
      <c r="P74" t="s">
        <v>58</v>
      </c>
      <c r="Q74" t="str">
        <f t="shared" si="5"/>
        <v>360L旋挖机按揭款</v>
      </c>
    </row>
    <row r="75" spans="1:17">
      <c r="A75" s="16">
        <v>44615</v>
      </c>
      <c r="B75" s="11"/>
      <c r="C75" s="11"/>
      <c r="D75" s="11">
        <v>40000</v>
      </c>
      <c r="E75" s="11" t="s">
        <v>105</v>
      </c>
      <c r="F75" s="11" t="s">
        <v>44</v>
      </c>
      <c r="G75">
        <v>2022</v>
      </c>
      <c r="H75">
        <v>2</v>
      </c>
      <c r="I75" t="s">
        <v>33</v>
      </c>
      <c r="J75" t="s">
        <v>34</v>
      </c>
      <c r="K75" t="s">
        <v>3</v>
      </c>
      <c r="L75" t="s">
        <v>40</v>
      </c>
      <c r="M75" t="s">
        <v>41</v>
      </c>
      <c r="N75" t="str">
        <f t="shared" si="4"/>
        <v>中联重科股份有限公司</v>
      </c>
      <c r="O75" t="s">
        <v>36</v>
      </c>
      <c r="P75" t="s">
        <v>58</v>
      </c>
      <c r="Q75" t="str">
        <f t="shared" si="5"/>
        <v>鸭哥360L按揭贷款</v>
      </c>
    </row>
    <row r="76" hidden="1" spans="1:17">
      <c r="A76" s="16">
        <v>44616</v>
      </c>
      <c r="B76" s="11">
        <v>5000</v>
      </c>
      <c r="C76" s="11"/>
      <c r="D76" s="11"/>
      <c r="E76" s="11" t="s">
        <v>117</v>
      </c>
      <c r="F76" s="11" t="s">
        <v>118</v>
      </c>
      <c r="G76">
        <v>2022</v>
      </c>
      <c r="H76">
        <v>2</v>
      </c>
      <c r="I76" t="s">
        <v>33</v>
      </c>
      <c r="J76" t="s">
        <v>34</v>
      </c>
      <c r="K76" t="s">
        <v>1</v>
      </c>
      <c r="L76" t="s">
        <v>119</v>
      </c>
      <c r="M76" t="s">
        <v>120</v>
      </c>
      <c r="N76" t="str">
        <f t="shared" si="4"/>
        <v>周明</v>
      </c>
      <c r="O76" t="s">
        <v>121</v>
      </c>
      <c r="P76" t="s">
        <v>94</v>
      </c>
      <c r="Q76" t="str">
        <f t="shared" si="5"/>
        <v>还房贷</v>
      </c>
    </row>
    <row r="77" spans="1:17">
      <c r="A77" s="16">
        <v>44617</v>
      </c>
      <c r="B77" s="11"/>
      <c r="C77" s="11"/>
      <c r="D77" s="11">
        <v>857</v>
      </c>
      <c r="E77" s="11" t="s">
        <v>122</v>
      </c>
      <c r="F77" s="11" t="s">
        <v>116</v>
      </c>
      <c r="G77">
        <v>2022</v>
      </c>
      <c r="H77">
        <v>2</v>
      </c>
      <c r="I77" t="s">
        <v>33</v>
      </c>
      <c r="J77" t="s">
        <v>34</v>
      </c>
      <c r="K77" t="s">
        <v>3</v>
      </c>
      <c r="L77" t="s">
        <v>40</v>
      </c>
      <c r="M77" t="s">
        <v>41</v>
      </c>
      <c r="N77" t="str">
        <f t="shared" si="4"/>
        <v>山河智能装备股份有限公司</v>
      </c>
      <c r="O77" t="s">
        <v>36</v>
      </c>
      <c r="P77" t="s">
        <v>42</v>
      </c>
      <c r="Q77" t="str">
        <f t="shared" si="5"/>
        <v>160买油缸固定</v>
      </c>
    </row>
    <row r="78" spans="1:17">
      <c r="A78" s="16">
        <v>44620</v>
      </c>
      <c r="B78" s="11"/>
      <c r="C78" s="11"/>
      <c r="D78" s="11">
        <v>470000</v>
      </c>
      <c r="E78" s="11" t="s">
        <v>123</v>
      </c>
      <c r="F78" s="11" t="s">
        <v>57</v>
      </c>
      <c r="G78">
        <v>2022</v>
      </c>
      <c r="H78">
        <v>2</v>
      </c>
      <c r="I78" t="s">
        <v>33</v>
      </c>
      <c r="J78" t="s">
        <v>34</v>
      </c>
      <c r="K78" t="s">
        <v>3</v>
      </c>
      <c r="L78" t="s">
        <v>40</v>
      </c>
      <c r="M78" t="s">
        <v>41</v>
      </c>
      <c r="N78" t="str">
        <f t="shared" si="4"/>
        <v>北京三一智造科技有限公司</v>
      </c>
      <c r="O78" t="s">
        <v>36</v>
      </c>
      <c r="P78" t="s">
        <v>58</v>
      </c>
      <c r="Q78" t="str">
        <f t="shared" si="5"/>
        <v>405首付款按揭</v>
      </c>
    </row>
    <row r="79" spans="1:17">
      <c r="A79" s="16">
        <v>44620</v>
      </c>
      <c r="B79" s="11"/>
      <c r="C79" s="11"/>
      <c r="D79" s="11">
        <v>92000</v>
      </c>
      <c r="E79" s="11" t="s">
        <v>124</v>
      </c>
      <c r="F79" s="11" t="s">
        <v>57</v>
      </c>
      <c r="G79">
        <v>2022</v>
      </c>
      <c r="H79">
        <v>2</v>
      </c>
      <c r="I79" t="s">
        <v>33</v>
      </c>
      <c r="J79" t="s">
        <v>34</v>
      </c>
      <c r="K79" t="s">
        <v>3</v>
      </c>
      <c r="L79" t="s">
        <v>40</v>
      </c>
      <c r="M79" t="s">
        <v>41</v>
      </c>
      <c r="N79" t="str">
        <f t="shared" si="4"/>
        <v>北京三一智造科技有限公司</v>
      </c>
      <c r="O79" t="s">
        <v>36</v>
      </c>
      <c r="P79" t="s">
        <v>58</v>
      </c>
      <c r="Q79" t="str">
        <f t="shared" si="5"/>
        <v>405按揭贷款按揭</v>
      </c>
    </row>
    <row r="80" spans="1:17">
      <c r="A80" s="16">
        <v>44620</v>
      </c>
      <c r="B80" s="11"/>
      <c r="C80" s="11"/>
      <c r="D80" s="11">
        <v>470000</v>
      </c>
      <c r="E80" s="11" t="s">
        <v>123</v>
      </c>
      <c r="F80" s="11" t="s">
        <v>57</v>
      </c>
      <c r="G80">
        <v>2022</v>
      </c>
      <c r="H80">
        <v>2</v>
      </c>
      <c r="I80" t="s">
        <v>33</v>
      </c>
      <c r="J80" t="s">
        <v>34</v>
      </c>
      <c r="K80" t="s">
        <v>3</v>
      </c>
      <c r="L80" t="s">
        <v>40</v>
      </c>
      <c r="M80" t="s">
        <v>41</v>
      </c>
      <c r="N80" t="str">
        <f t="shared" si="4"/>
        <v>北京三一智造科技有限公司</v>
      </c>
      <c r="O80" t="s">
        <v>36</v>
      </c>
      <c r="P80" t="s">
        <v>58</v>
      </c>
      <c r="Q80" t="str">
        <f t="shared" si="5"/>
        <v>405首付款按揭</v>
      </c>
    </row>
    <row r="81" spans="1:17">
      <c r="A81" s="16">
        <v>44620</v>
      </c>
      <c r="B81" s="11"/>
      <c r="C81" s="11"/>
      <c r="D81" s="11">
        <v>54600</v>
      </c>
      <c r="E81" s="11" t="s">
        <v>125</v>
      </c>
      <c r="F81" s="11" t="s">
        <v>69</v>
      </c>
      <c r="G81">
        <v>2022</v>
      </c>
      <c r="H81">
        <v>2</v>
      </c>
      <c r="I81" t="s">
        <v>33</v>
      </c>
      <c r="J81" t="s">
        <v>34</v>
      </c>
      <c r="K81" t="s">
        <v>3</v>
      </c>
      <c r="L81" t="s">
        <v>40</v>
      </c>
      <c r="M81" t="s">
        <v>41</v>
      </c>
      <c r="N81" t="str">
        <f t="shared" si="4"/>
        <v>南京盖百氏工程机械有限公司</v>
      </c>
      <c r="O81" t="s">
        <v>36</v>
      </c>
      <c r="P81" t="s">
        <v>58</v>
      </c>
      <c r="Q81" t="str">
        <f t="shared" si="5"/>
        <v>旋挖机按揭贷款</v>
      </c>
    </row>
    <row r="82" spans="1:17">
      <c r="A82" s="16">
        <v>44620</v>
      </c>
      <c r="B82" s="11">
        <v>400000</v>
      </c>
      <c r="C82" s="11"/>
      <c r="D82" s="11"/>
      <c r="E82" s="11" t="s">
        <v>103</v>
      </c>
      <c r="F82" s="11" t="s">
        <v>96</v>
      </c>
      <c r="G82">
        <v>2022</v>
      </c>
      <c r="H82">
        <v>2</v>
      </c>
      <c r="I82" t="s">
        <v>33</v>
      </c>
      <c r="J82" t="s">
        <v>34</v>
      </c>
      <c r="K82" t="s">
        <v>1</v>
      </c>
      <c r="L82" t="s">
        <v>40</v>
      </c>
      <c r="M82" t="s">
        <v>47</v>
      </c>
      <c r="N82" t="str">
        <f t="shared" si="4"/>
        <v>南京市秦淮区凌之云建筑工程施工中心</v>
      </c>
      <c r="O82" t="s">
        <v>48</v>
      </c>
      <c r="P82" t="s">
        <v>45</v>
      </c>
      <c r="Q82" t="str">
        <f t="shared" si="5"/>
        <v>还款</v>
      </c>
    </row>
    <row r="83" hidden="1" spans="1:17">
      <c r="A83" s="16">
        <v>44620</v>
      </c>
      <c r="B83" s="11">
        <v>300000</v>
      </c>
      <c r="C83" s="11"/>
      <c r="D83" s="11"/>
      <c r="E83" s="11" t="s">
        <v>126</v>
      </c>
      <c r="F83" s="11" t="s">
        <v>118</v>
      </c>
      <c r="G83">
        <v>2022</v>
      </c>
      <c r="H83">
        <v>2</v>
      </c>
      <c r="I83" t="s">
        <v>33</v>
      </c>
      <c r="J83" t="s">
        <v>34</v>
      </c>
      <c r="K83" t="s">
        <v>1</v>
      </c>
      <c r="L83" t="s">
        <v>119</v>
      </c>
      <c r="M83" t="s">
        <v>120</v>
      </c>
      <c r="N83" t="str">
        <f t="shared" si="4"/>
        <v>周明</v>
      </c>
      <c r="O83" t="s">
        <v>121</v>
      </c>
      <c r="P83" t="s">
        <v>94</v>
      </c>
      <c r="Q83" t="str">
        <f t="shared" si="5"/>
        <v>临时借款</v>
      </c>
    </row>
    <row r="84" hidden="1" spans="1:17">
      <c r="A84" s="16">
        <v>44620</v>
      </c>
      <c r="B84" s="11">
        <v>300000</v>
      </c>
      <c r="C84" s="11"/>
      <c r="D84" s="11"/>
      <c r="E84" s="11" t="s">
        <v>126</v>
      </c>
      <c r="F84" s="11" t="s">
        <v>118</v>
      </c>
      <c r="G84">
        <v>2022</v>
      </c>
      <c r="H84">
        <v>2</v>
      </c>
      <c r="I84" t="s">
        <v>33</v>
      </c>
      <c r="J84" t="s">
        <v>34</v>
      </c>
      <c r="K84" t="s">
        <v>1</v>
      </c>
      <c r="L84" t="s">
        <v>119</v>
      </c>
      <c r="M84" t="s">
        <v>120</v>
      </c>
      <c r="N84" t="str">
        <f t="shared" si="4"/>
        <v>周明</v>
      </c>
      <c r="O84" t="s">
        <v>121</v>
      </c>
      <c r="P84" t="s">
        <v>94</v>
      </c>
      <c r="Q84" t="str">
        <f t="shared" si="5"/>
        <v>临时借款</v>
      </c>
    </row>
    <row r="85" spans="1:17">
      <c r="A85" s="16">
        <v>44622</v>
      </c>
      <c r="B85" s="11"/>
      <c r="C85" s="11"/>
      <c r="D85" s="11">
        <v>100000</v>
      </c>
      <c r="E85" s="11" t="s">
        <v>127</v>
      </c>
      <c r="F85" s="11" t="s">
        <v>115</v>
      </c>
      <c r="G85">
        <v>2022</v>
      </c>
      <c r="H85">
        <v>3</v>
      </c>
      <c r="I85" t="s">
        <v>33</v>
      </c>
      <c r="J85" t="s">
        <v>34</v>
      </c>
      <c r="K85" t="s">
        <v>3</v>
      </c>
      <c r="L85" t="s">
        <v>40</v>
      </c>
      <c r="M85" t="s">
        <v>41</v>
      </c>
      <c r="N85" t="str">
        <f t="shared" si="4"/>
        <v>贝又（上海）石油化工有限公司</v>
      </c>
      <c r="O85" t="s">
        <v>36</v>
      </c>
      <c r="P85" t="s">
        <v>42</v>
      </c>
      <c r="Q85" t="str">
        <f t="shared" si="5"/>
        <v>大明路柴油款</v>
      </c>
    </row>
    <row r="86" hidden="1" spans="1:17">
      <c r="A86" s="16">
        <v>44622</v>
      </c>
      <c r="B86" s="11"/>
      <c r="C86" s="11"/>
      <c r="D86" s="11">
        <v>25</v>
      </c>
      <c r="E86" s="11" t="s">
        <v>31</v>
      </c>
      <c r="F86" s="11" t="s">
        <v>32</v>
      </c>
      <c r="G86">
        <v>2022</v>
      </c>
      <c r="H86">
        <v>3</v>
      </c>
      <c r="I86" t="s">
        <v>33</v>
      </c>
      <c r="J86" t="s">
        <v>34</v>
      </c>
      <c r="K86" t="s">
        <v>3</v>
      </c>
      <c r="L86" t="s">
        <v>35</v>
      </c>
      <c r="M86" t="s">
        <v>35</v>
      </c>
      <c r="N86" t="str">
        <f t="shared" si="4"/>
        <v>对公中间业务收入-网上其他收入</v>
      </c>
      <c r="O86" t="s">
        <v>36</v>
      </c>
      <c r="P86" t="s">
        <v>37</v>
      </c>
      <c r="Q86" t="str">
        <f t="shared" si="5"/>
        <v>网上企业银行-网上企业银行服务费</v>
      </c>
    </row>
    <row r="87" hidden="1" spans="1:17">
      <c r="A87" s="16">
        <v>44626</v>
      </c>
      <c r="B87" s="11"/>
      <c r="C87" s="11"/>
      <c r="D87" s="11">
        <v>4194.35</v>
      </c>
      <c r="E87" s="11" t="s">
        <v>128</v>
      </c>
      <c r="F87" s="11" t="s">
        <v>118</v>
      </c>
      <c r="G87">
        <v>2022</v>
      </c>
      <c r="H87">
        <v>3</v>
      </c>
      <c r="I87" t="s">
        <v>33</v>
      </c>
      <c r="J87" t="s">
        <v>34</v>
      </c>
      <c r="K87" t="s">
        <v>3</v>
      </c>
      <c r="L87" t="s">
        <v>119</v>
      </c>
      <c r="M87" t="s">
        <v>120</v>
      </c>
      <c r="N87" t="str">
        <f t="shared" si="4"/>
        <v>周明</v>
      </c>
      <c r="O87" t="s">
        <v>36</v>
      </c>
      <c r="P87" t="s">
        <v>94</v>
      </c>
      <c r="Q87" t="str">
        <f t="shared" si="5"/>
        <v>还个贷</v>
      </c>
    </row>
    <row r="88" spans="1:17">
      <c r="A88" s="16">
        <v>44627</v>
      </c>
      <c r="B88" s="11"/>
      <c r="C88" s="11"/>
      <c r="D88" s="11">
        <v>23000</v>
      </c>
      <c r="E88" s="11" t="s">
        <v>129</v>
      </c>
      <c r="F88" s="11" t="s">
        <v>130</v>
      </c>
      <c r="G88">
        <v>2022</v>
      </c>
      <c r="H88">
        <v>3</v>
      </c>
      <c r="I88" t="s">
        <v>33</v>
      </c>
      <c r="J88" t="s">
        <v>34</v>
      </c>
      <c r="K88" t="s">
        <v>3</v>
      </c>
      <c r="L88" t="s">
        <v>40</v>
      </c>
      <c r="M88" t="s">
        <v>41</v>
      </c>
      <c r="N88" t="str">
        <f t="shared" si="4"/>
        <v>南昌安创机械设备有限公司</v>
      </c>
      <c r="O88" t="s">
        <v>36</v>
      </c>
      <c r="P88" t="s">
        <v>42</v>
      </c>
      <c r="Q88" t="str">
        <f t="shared" si="5"/>
        <v>160主卷扬减速机费用</v>
      </c>
    </row>
    <row r="89" spans="1:17">
      <c r="A89" s="16">
        <v>44627</v>
      </c>
      <c r="B89" s="11"/>
      <c r="C89" s="11"/>
      <c r="D89" s="11">
        <v>5904.9</v>
      </c>
      <c r="E89" s="11" t="s">
        <v>131</v>
      </c>
      <c r="F89" s="11" t="s">
        <v>132</v>
      </c>
      <c r="G89">
        <v>2022</v>
      </c>
      <c r="H89">
        <v>3</v>
      </c>
      <c r="I89" t="s">
        <v>33</v>
      </c>
      <c r="J89" t="s">
        <v>34</v>
      </c>
      <c r="K89" t="s">
        <v>3</v>
      </c>
      <c r="L89" t="s">
        <v>40</v>
      </c>
      <c r="M89" t="s">
        <v>41</v>
      </c>
      <c r="N89" t="str">
        <f t="shared" si="4"/>
        <v>上海三一重机股份有限公司</v>
      </c>
      <c r="O89" t="s">
        <v>36</v>
      </c>
      <c r="P89" t="s">
        <v>42</v>
      </c>
      <c r="Q89" t="str">
        <f t="shared" si="5"/>
        <v>405旋挖保养费用</v>
      </c>
    </row>
    <row r="90" spans="1:17">
      <c r="A90" s="16">
        <v>44627</v>
      </c>
      <c r="B90" s="11"/>
      <c r="C90" s="11"/>
      <c r="D90" s="11">
        <v>3698</v>
      </c>
      <c r="E90" s="11" t="s">
        <v>133</v>
      </c>
      <c r="F90" s="11" t="s">
        <v>132</v>
      </c>
      <c r="G90">
        <v>2022</v>
      </c>
      <c r="H90">
        <v>3</v>
      </c>
      <c r="I90" t="s">
        <v>33</v>
      </c>
      <c r="J90" t="s">
        <v>34</v>
      </c>
      <c r="K90" t="s">
        <v>3</v>
      </c>
      <c r="L90" t="s">
        <v>40</v>
      </c>
      <c r="M90" t="s">
        <v>41</v>
      </c>
      <c r="N90" t="str">
        <f t="shared" si="4"/>
        <v>上海三一重机股份有限公司</v>
      </c>
      <c r="O90" t="s">
        <v>36</v>
      </c>
      <c r="P90" t="s">
        <v>42</v>
      </c>
      <c r="Q90" t="str">
        <f t="shared" si="5"/>
        <v>235旋挖机保养费用</v>
      </c>
    </row>
    <row r="91" spans="1:17">
      <c r="A91" s="16">
        <v>44627</v>
      </c>
      <c r="B91" s="11"/>
      <c r="C91" s="11"/>
      <c r="D91" s="11">
        <v>291.6</v>
      </c>
      <c r="E91" s="11" t="s">
        <v>134</v>
      </c>
      <c r="F91" s="11" t="s">
        <v>132</v>
      </c>
      <c r="G91">
        <v>2022</v>
      </c>
      <c r="H91">
        <v>3</v>
      </c>
      <c r="I91" t="s">
        <v>33</v>
      </c>
      <c r="J91" t="s">
        <v>34</v>
      </c>
      <c r="K91" t="s">
        <v>3</v>
      </c>
      <c r="L91" t="s">
        <v>40</v>
      </c>
      <c r="M91" t="s">
        <v>41</v>
      </c>
      <c r="N91" t="str">
        <f t="shared" si="4"/>
        <v>上海三一重机股份有限公司</v>
      </c>
      <c r="O91" t="s">
        <v>36</v>
      </c>
      <c r="P91" t="s">
        <v>42</v>
      </c>
      <c r="Q91" t="str">
        <f t="shared" si="5"/>
        <v>160旋挖液压油</v>
      </c>
    </row>
    <row r="92" spans="1:17">
      <c r="A92" s="16">
        <v>44628</v>
      </c>
      <c r="B92" s="11"/>
      <c r="C92" s="11"/>
      <c r="D92" s="11">
        <v>100000</v>
      </c>
      <c r="E92" s="11" t="s">
        <v>135</v>
      </c>
      <c r="F92" s="11" t="s">
        <v>115</v>
      </c>
      <c r="G92">
        <v>2022</v>
      </c>
      <c r="H92">
        <v>3</v>
      </c>
      <c r="I92" t="s">
        <v>33</v>
      </c>
      <c r="J92" t="s">
        <v>34</v>
      </c>
      <c r="K92" t="s">
        <v>3</v>
      </c>
      <c r="L92" t="s">
        <v>40</v>
      </c>
      <c r="M92" t="s">
        <v>41</v>
      </c>
      <c r="N92" t="str">
        <f t="shared" si="4"/>
        <v>贝又（上海）石油化工有限公司</v>
      </c>
      <c r="O92" t="s">
        <v>36</v>
      </c>
      <c r="P92" t="s">
        <v>42</v>
      </c>
      <c r="Q92" t="str">
        <f t="shared" si="5"/>
        <v>柴油款</v>
      </c>
    </row>
    <row r="93" spans="1:17">
      <c r="A93" s="16">
        <v>44628</v>
      </c>
      <c r="B93" s="11"/>
      <c r="C93" s="11"/>
      <c r="D93" s="11">
        <v>74962</v>
      </c>
      <c r="E93" s="11" t="s">
        <v>136</v>
      </c>
      <c r="F93" s="11" t="s">
        <v>111</v>
      </c>
      <c r="G93">
        <v>2022</v>
      </c>
      <c r="H93">
        <v>3</v>
      </c>
      <c r="I93" t="s">
        <v>33</v>
      </c>
      <c r="J93" t="s">
        <v>34</v>
      </c>
      <c r="K93" t="s">
        <v>3</v>
      </c>
      <c r="L93" t="s">
        <v>40</v>
      </c>
      <c r="M93" t="s">
        <v>41</v>
      </c>
      <c r="N93" t="str">
        <f t="shared" si="4"/>
        <v>中国人民财产保险股份有限公司南京市分公司</v>
      </c>
      <c r="O93" t="s">
        <v>36</v>
      </c>
      <c r="P93" t="s">
        <v>42</v>
      </c>
      <c r="Q93" t="str">
        <f t="shared" si="5"/>
        <v>工人意外保险</v>
      </c>
    </row>
    <row r="94" hidden="1" spans="1:17">
      <c r="A94" s="16">
        <v>44628</v>
      </c>
      <c r="B94" s="11">
        <v>200000</v>
      </c>
      <c r="C94" s="11"/>
      <c r="D94" s="11"/>
      <c r="E94" s="11" t="s">
        <v>126</v>
      </c>
      <c r="F94" s="11" t="s">
        <v>118</v>
      </c>
      <c r="G94">
        <v>2022</v>
      </c>
      <c r="H94">
        <v>3</v>
      </c>
      <c r="I94" t="s">
        <v>33</v>
      </c>
      <c r="J94" t="s">
        <v>34</v>
      </c>
      <c r="K94" t="s">
        <v>1</v>
      </c>
      <c r="L94" t="s">
        <v>119</v>
      </c>
      <c r="M94" t="s">
        <v>120</v>
      </c>
      <c r="N94" t="str">
        <f t="shared" si="4"/>
        <v>周明</v>
      </c>
      <c r="O94" t="s">
        <v>121</v>
      </c>
      <c r="P94" t="s">
        <v>94</v>
      </c>
      <c r="Q94" t="str">
        <f t="shared" si="5"/>
        <v>临时借款</v>
      </c>
    </row>
    <row r="95" spans="1:17">
      <c r="A95" s="16">
        <v>44630</v>
      </c>
      <c r="B95" s="11"/>
      <c r="C95" s="11"/>
      <c r="D95" s="11">
        <v>12300</v>
      </c>
      <c r="E95" s="11" t="s">
        <v>137</v>
      </c>
      <c r="F95" s="11" t="s">
        <v>138</v>
      </c>
      <c r="G95">
        <v>2022</v>
      </c>
      <c r="H95">
        <v>3</v>
      </c>
      <c r="I95" t="s">
        <v>33</v>
      </c>
      <c r="J95" t="s">
        <v>34</v>
      </c>
      <c r="K95" t="s">
        <v>3</v>
      </c>
      <c r="L95" t="s">
        <v>40</v>
      </c>
      <c r="M95" t="s">
        <v>41</v>
      </c>
      <c r="N95" t="str">
        <f t="shared" si="4"/>
        <v>南京市建邺区满义升办公家具经营部</v>
      </c>
      <c r="O95" t="s">
        <v>36</v>
      </c>
      <c r="P95" t="s">
        <v>37</v>
      </c>
      <c r="Q95" t="str">
        <f t="shared" si="5"/>
        <v>办公室座椅费用</v>
      </c>
    </row>
    <row r="96" spans="1:17">
      <c r="A96" s="16">
        <v>44631</v>
      </c>
      <c r="B96" s="11"/>
      <c r="C96" s="11"/>
      <c r="D96" s="11">
        <v>10000</v>
      </c>
      <c r="E96" s="11" t="s">
        <v>139</v>
      </c>
      <c r="F96" s="11" t="s">
        <v>140</v>
      </c>
      <c r="G96">
        <v>2022</v>
      </c>
      <c r="H96">
        <v>3</v>
      </c>
      <c r="I96" t="s">
        <v>33</v>
      </c>
      <c r="J96" t="s">
        <v>34</v>
      </c>
      <c r="K96" t="s">
        <v>3</v>
      </c>
      <c r="L96" t="s">
        <v>40</v>
      </c>
      <c r="M96" t="s">
        <v>41</v>
      </c>
      <c r="N96" t="str">
        <f t="shared" si="4"/>
        <v>武汉驰巨起重吊装工程有限公司</v>
      </c>
      <c r="O96" t="s">
        <v>36</v>
      </c>
      <c r="P96" t="s">
        <v>42</v>
      </c>
      <c r="Q96" t="str">
        <f t="shared" si="5"/>
        <v>履带吊费用</v>
      </c>
    </row>
    <row r="97" hidden="1" spans="1:17">
      <c r="A97" s="16">
        <v>44634</v>
      </c>
      <c r="B97" s="11"/>
      <c r="C97" s="11"/>
      <c r="D97" s="11">
        <v>6655.5</v>
      </c>
      <c r="E97" s="11" t="s">
        <v>141</v>
      </c>
      <c r="F97" s="11" t="s">
        <v>52</v>
      </c>
      <c r="G97">
        <v>2022</v>
      </c>
      <c r="H97">
        <v>3</v>
      </c>
      <c r="I97" t="s">
        <v>33</v>
      </c>
      <c r="J97" t="s">
        <v>34</v>
      </c>
      <c r="K97" t="s">
        <v>3</v>
      </c>
      <c r="L97" t="s">
        <v>53</v>
      </c>
      <c r="M97" t="s">
        <v>53</v>
      </c>
      <c r="N97" t="str">
        <f t="shared" si="4"/>
        <v>国家税务总局南京市江宁区税务局1</v>
      </c>
      <c r="O97" t="s">
        <v>36</v>
      </c>
      <c r="P97" t="s">
        <v>54</v>
      </c>
      <c r="Q97" t="str">
        <f t="shared" si="5"/>
        <v>00TX:000990:20220314:9902203146559290</v>
      </c>
    </row>
    <row r="98" hidden="1" spans="1:17">
      <c r="A98" s="16">
        <v>44634</v>
      </c>
      <c r="B98" s="11"/>
      <c r="C98" s="11"/>
      <c r="D98" s="11">
        <v>2688</v>
      </c>
      <c r="E98" s="11" t="s">
        <v>142</v>
      </c>
      <c r="F98" s="11" t="s">
        <v>52</v>
      </c>
      <c r="G98">
        <v>2022</v>
      </c>
      <c r="H98">
        <v>3</v>
      </c>
      <c r="I98" t="s">
        <v>33</v>
      </c>
      <c r="J98" t="s">
        <v>34</v>
      </c>
      <c r="K98" t="s">
        <v>3</v>
      </c>
      <c r="L98" t="s">
        <v>53</v>
      </c>
      <c r="M98" t="s">
        <v>53</v>
      </c>
      <c r="N98" t="str">
        <f t="shared" si="4"/>
        <v>国家税务总局南京市江宁区税务局1</v>
      </c>
      <c r="O98" t="s">
        <v>36</v>
      </c>
      <c r="P98" t="s">
        <v>54</v>
      </c>
      <c r="Q98" t="str">
        <f t="shared" si="5"/>
        <v>00TX:000990:20220314:9902203146570249</v>
      </c>
    </row>
    <row r="99" spans="1:17">
      <c r="A99" s="16">
        <v>44634</v>
      </c>
      <c r="B99" s="11"/>
      <c r="C99" s="11"/>
      <c r="D99" s="11">
        <v>2521</v>
      </c>
      <c r="E99" s="11" t="s">
        <v>143</v>
      </c>
      <c r="F99" s="11" t="s">
        <v>111</v>
      </c>
      <c r="G99">
        <v>2022</v>
      </c>
      <c r="H99">
        <v>3</v>
      </c>
      <c r="I99" t="s">
        <v>33</v>
      </c>
      <c r="J99" t="s">
        <v>34</v>
      </c>
      <c r="K99" t="s">
        <v>3</v>
      </c>
      <c r="L99" t="s">
        <v>40</v>
      </c>
      <c r="M99" t="s">
        <v>41</v>
      </c>
      <c r="N99" t="str">
        <f t="shared" si="4"/>
        <v>中国人民财产保险股份有限公司南京市分公司</v>
      </c>
      <c r="O99" t="s">
        <v>36</v>
      </c>
      <c r="P99" t="s">
        <v>42</v>
      </c>
      <c r="Q99" t="str">
        <f t="shared" si="5"/>
        <v>意外保险费用</v>
      </c>
    </row>
    <row r="100" spans="1:17">
      <c r="A100" s="16">
        <v>44635</v>
      </c>
      <c r="B100" s="11"/>
      <c r="C100" s="11"/>
      <c r="D100" s="11">
        <v>100000</v>
      </c>
      <c r="E100" s="11" t="s">
        <v>144</v>
      </c>
      <c r="F100" s="11" t="s">
        <v>57</v>
      </c>
      <c r="G100">
        <v>2022</v>
      </c>
      <c r="H100">
        <v>3</v>
      </c>
      <c r="I100" t="s">
        <v>33</v>
      </c>
      <c r="J100" t="s">
        <v>34</v>
      </c>
      <c r="K100" t="s">
        <v>3</v>
      </c>
      <c r="L100" t="s">
        <v>40</v>
      </c>
      <c r="M100" t="s">
        <v>41</v>
      </c>
      <c r="N100" t="str">
        <f t="shared" si="4"/>
        <v>北京三一智造科技有限公司</v>
      </c>
      <c r="O100" t="s">
        <v>36</v>
      </c>
      <c r="P100" t="s">
        <v>58</v>
      </c>
      <c r="Q100" t="str">
        <f t="shared" si="5"/>
        <v>305S首付款</v>
      </c>
    </row>
    <row r="101" hidden="1" spans="1:17">
      <c r="A101" s="16">
        <v>44635</v>
      </c>
      <c r="B101" s="11">
        <v>100000</v>
      </c>
      <c r="C101" s="11"/>
      <c r="D101" s="11"/>
      <c r="E101" s="11" t="s">
        <v>126</v>
      </c>
      <c r="F101" s="11" t="s">
        <v>118</v>
      </c>
      <c r="G101">
        <v>2022</v>
      </c>
      <c r="H101">
        <v>3</v>
      </c>
      <c r="I101" t="s">
        <v>33</v>
      </c>
      <c r="J101" t="s">
        <v>34</v>
      </c>
      <c r="K101" t="s">
        <v>1</v>
      </c>
      <c r="L101" t="s">
        <v>119</v>
      </c>
      <c r="M101" t="s">
        <v>120</v>
      </c>
      <c r="N101" t="str">
        <f t="shared" ref="N101:N118" si="6">F101</f>
        <v>周明</v>
      </c>
      <c r="O101" t="s">
        <v>121</v>
      </c>
      <c r="P101" t="s">
        <v>94</v>
      </c>
      <c r="Q101" t="str">
        <f t="shared" ref="Q101:Q118" si="7">E101</f>
        <v>临时借款</v>
      </c>
    </row>
    <row r="102" hidden="1" spans="1:17">
      <c r="A102" s="16">
        <v>44635</v>
      </c>
      <c r="B102" s="11">
        <v>10000</v>
      </c>
      <c r="C102" s="11"/>
      <c r="D102" s="11"/>
      <c r="E102" s="11" t="s">
        <v>145</v>
      </c>
      <c r="F102" s="11" t="s">
        <v>118</v>
      </c>
      <c r="G102">
        <v>2022</v>
      </c>
      <c r="H102">
        <v>3</v>
      </c>
      <c r="I102" t="s">
        <v>33</v>
      </c>
      <c r="J102" t="s">
        <v>34</v>
      </c>
      <c r="K102" t="s">
        <v>1</v>
      </c>
      <c r="L102" t="s">
        <v>119</v>
      </c>
      <c r="M102" t="s">
        <v>120</v>
      </c>
      <c r="N102" t="str">
        <f t="shared" si="6"/>
        <v>周明</v>
      </c>
      <c r="O102" t="s">
        <v>121</v>
      </c>
      <c r="P102" t="s">
        <v>94</v>
      </c>
      <c r="Q102" t="str">
        <f t="shared" si="7"/>
        <v>跨行转出</v>
      </c>
    </row>
    <row r="103" hidden="1" spans="1:17">
      <c r="A103" s="16">
        <v>44635</v>
      </c>
      <c r="B103" s="11">
        <v>1.02</v>
      </c>
      <c r="C103" s="11"/>
      <c r="D103" s="11"/>
      <c r="E103" s="11"/>
      <c r="F103" s="11" t="s">
        <v>146</v>
      </c>
      <c r="G103">
        <v>2022</v>
      </c>
      <c r="H103">
        <v>3</v>
      </c>
      <c r="I103" t="s">
        <v>33</v>
      </c>
      <c r="J103" t="s">
        <v>34</v>
      </c>
      <c r="K103" t="s">
        <v>1</v>
      </c>
      <c r="L103" t="s">
        <v>35</v>
      </c>
      <c r="M103" t="s">
        <v>35</v>
      </c>
      <c r="N103" t="str">
        <f t="shared" si="6"/>
        <v>应付给东方卡个人活期存款利息</v>
      </c>
      <c r="O103" t="s">
        <v>48</v>
      </c>
      <c r="P103" t="s">
        <v>147</v>
      </c>
      <c r="Q103">
        <f t="shared" si="7"/>
        <v>0</v>
      </c>
    </row>
    <row r="104" spans="1:17">
      <c r="A104" s="16">
        <v>44637</v>
      </c>
      <c r="B104" s="11"/>
      <c r="C104" s="11"/>
      <c r="D104" s="11">
        <v>10000</v>
      </c>
      <c r="E104" s="11" t="s">
        <v>135</v>
      </c>
      <c r="F104" s="11" t="s">
        <v>115</v>
      </c>
      <c r="G104">
        <v>2022</v>
      </c>
      <c r="H104">
        <v>3</v>
      </c>
      <c r="I104" t="s">
        <v>33</v>
      </c>
      <c r="J104" t="s">
        <v>34</v>
      </c>
      <c r="K104" t="s">
        <v>3</v>
      </c>
      <c r="L104" t="s">
        <v>40</v>
      </c>
      <c r="M104" t="s">
        <v>41</v>
      </c>
      <c r="N104" t="str">
        <f t="shared" si="6"/>
        <v>贝又（上海）石油化工有限公司</v>
      </c>
      <c r="O104" t="s">
        <v>36</v>
      </c>
      <c r="P104" t="s">
        <v>42</v>
      </c>
      <c r="Q104" t="str">
        <f t="shared" si="7"/>
        <v>柴油款</v>
      </c>
    </row>
    <row r="105" spans="1:17">
      <c r="A105" s="16">
        <v>44637</v>
      </c>
      <c r="B105" s="11"/>
      <c r="C105" s="11"/>
      <c r="D105" s="11">
        <v>90000</v>
      </c>
      <c r="E105" s="11" t="s">
        <v>135</v>
      </c>
      <c r="F105" s="11" t="s">
        <v>115</v>
      </c>
      <c r="G105">
        <v>2022</v>
      </c>
      <c r="H105">
        <v>3</v>
      </c>
      <c r="I105" t="s">
        <v>33</v>
      </c>
      <c r="J105" t="s">
        <v>34</v>
      </c>
      <c r="K105" t="s">
        <v>3</v>
      </c>
      <c r="L105" t="s">
        <v>40</v>
      </c>
      <c r="M105" t="s">
        <v>41</v>
      </c>
      <c r="N105" t="str">
        <f t="shared" si="6"/>
        <v>贝又（上海）石油化工有限公司</v>
      </c>
      <c r="O105" t="s">
        <v>36</v>
      </c>
      <c r="P105" t="s">
        <v>42</v>
      </c>
      <c r="Q105" t="str">
        <f t="shared" si="7"/>
        <v>柴油款</v>
      </c>
    </row>
    <row r="106" hidden="1" spans="1:17">
      <c r="A106" s="16">
        <v>44637</v>
      </c>
      <c r="B106" s="11">
        <v>100000</v>
      </c>
      <c r="C106" s="11"/>
      <c r="D106" s="11"/>
      <c r="E106" s="11" t="s">
        <v>126</v>
      </c>
      <c r="F106" s="11" t="s">
        <v>118</v>
      </c>
      <c r="G106">
        <v>2022</v>
      </c>
      <c r="H106">
        <v>3</v>
      </c>
      <c r="I106" t="s">
        <v>33</v>
      </c>
      <c r="J106" t="s">
        <v>34</v>
      </c>
      <c r="K106" t="s">
        <v>1</v>
      </c>
      <c r="L106" t="s">
        <v>119</v>
      </c>
      <c r="M106" t="s">
        <v>120</v>
      </c>
      <c r="N106" t="str">
        <f t="shared" si="6"/>
        <v>周明</v>
      </c>
      <c r="O106" t="s">
        <v>121</v>
      </c>
      <c r="P106" t="s">
        <v>94</v>
      </c>
      <c r="Q106" t="str">
        <f t="shared" si="7"/>
        <v>临时借款</v>
      </c>
    </row>
    <row r="107" spans="1:17">
      <c r="A107" s="16">
        <v>44638</v>
      </c>
      <c r="B107" s="11"/>
      <c r="C107" s="11"/>
      <c r="D107" s="11">
        <v>3090</v>
      </c>
      <c r="E107" s="11" t="s">
        <v>148</v>
      </c>
      <c r="F107" s="11" t="s">
        <v>149</v>
      </c>
      <c r="G107">
        <v>2022</v>
      </c>
      <c r="H107">
        <v>3</v>
      </c>
      <c r="I107" t="s">
        <v>33</v>
      </c>
      <c r="J107" t="s">
        <v>34</v>
      </c>
      <c r="K107" t="s">
        <v>3</v>
      </c>
      <c r="L107" t="s">
        <v>40</v>
      </c>
      <c r="M107" t="s">
        <v>41</v>
      </c>
      <c r="N107" t="str">
        <f t="shared" si="6"/>
        <v>江西汇鑫钢绳有限公司</v>
      </c>
      <c r="O107" t="s">
        <v>36</v>
      </c>
      <c r="P107" t="s">
        <v>42</v>
      </c>
      <c r="Q107" t="str">
        <f t="shared" si="7"/>
        <v>160旋挖机钢丝绳</v>
      </c>
    </row>
    <row r="108" spans="1:17">
      <c r="A108" s="16">
        <v>44639</v>
      </c>
      <c r="B108" s="11"/>
      <c r="C108" s="11"/>
      <c r="D108" s="11">
        <v>200000</v>
      </c>
      <c r="E108" s="11" t="s">
        <v>135</v>
      </c>
      <c r="F108" s="11" t="s">
        <v>150</v>
      </c>
      <c r="G108">
        <v>2022</v>
      </c>
      <c r="H108">
        <v>3</v>
      </c>
      <c r="I108" t="s">
        <v>33</v>
      </c>
      <c r="J108" t="s">
        <v>34</v>
      </c>
      <c r="K108" t="s">
        <v>3</v>
      </c>
      <c r="L108" t="s">
        <v>40</v>
      </c>
      <c r="M108" t="s">
        <v>41</v>
      </c>
      <c r="N108" t="str">
        <f t="shared" si="6"/>
        <v>绍兴节氏石油化工有限公司</v>
      </c>
      <c r="O108" t="s">
        <v>36</v>
      </c>
      <c r="P108" t="s">
        <v>42</v>
      </c>
      <c r="Q108" t="str">
        <f t="shared" si="7"/>
        <v>柴油款</v>
      </c>
    </row>
    <row r="109" hidden="1" spans="1:17">
      <c r="A109" s="16">
        <v>44639</v>
      </c>
      <c r="B109" s="11">
        <v>150000</v>
      </c>
      <c r="C109" s="11"/>
      <c r="D109" s="11"/>
      <c r="E109" s="11" t="s">
        <v>126</v>
      </c>
      <c r="F109" s="11" t="s">
        <v>118</v>
      </c>
      <c r="G109">
        <v>2022</v>
      </c>
      <c r="H109">
        <v>3</v>
      </c>
      <c r="I109" t="s">
        <v>33</v>
      </c>
      <c r="J109" t="s">
        <v>34</v>
      </c>
      <c r="K109" t="s">
        <v>1</v>
      </c>
      <c r="L109" t="s">
        <v>119</v>
      </c>
      <c r="M109" t="s">
        <v>120</v>
      </c>
      <c r="N109" t="str">
        <f t="shared" si="6"/>
        <v>周明</v>
      </c>
      <c r="O109" t="s">
        <v>121</v>
      </c>
      <c r="P109" t="s">
        <v>94</v>
      </c>
      <c r="Q109" t="str">
        <f t="shared" si="7"/>
        <v>临时借款</v>
      </c>
    </row>
    <row r="110" hidden="1" spans="1:17">
      <c r="A110" s="16">
        <v>44641</v>
      </c>
      <c r="B110" s="11">
        <v>241.57</v>
      </c>
      <c r="C110" s="11"/>
      <c r="D110" s="11"/>
      <c r="E110" s="11" t="s">
        <v>151</v>
      </c>
      <c r="F110" s="11" t="s">
        <v>152</v>
      </c>
      <c r="G110">
        <v>2022</v>
      </c>
      <c r="H110">
        <v>3</v>
      </c>
      <c r="I110" t="s">
        <v>33</v>
      </c>
      <c r="J110" t="s">
        <v>34</v>
      </c>
      <c r="K110" t="s">
        <v>1</v>
      </c>
      <c r="L110" t="s">
        <v>35</v>
      </c>
      <c r="M110" t="s">
        <v>35</v>
      </c>
      <c r="N110" t="str">
        <f t="shared" si="6"/>
        <v>应付利息-单位活期存款利息(自动计提)</v>
      </c>
      <c r="O110" t="s">
        <v>48</v>
      </c>
      <c r="P110" t="s">
        <v>147</v>
      </c>
      <c r="Q110" t="str">
        <f t="shared" si="7"/>
        <v>活期结算户结息241.57扣税:.00</v>
      </c>
    </row>
    <row r="111" spans="1:17">
      <c r="A111" s="16">
        <v>44642</v>
      </c>
      <c r="B111" s="11"/>
      <c r="C111" s="11"/>
      <c r="D111" s="11">
        <v>1868</v>
      </c>
      <c r="E111" s="11" t="s">
        <v>43</v>
      </c>
      <c r="F111" s="11" t="s">
        <v>44</v>
      </c>
      <c r="G111">
        <v>2022</v>
      </c>
      <c r="H111">
        <v>3</v>
      </c>
      <c r="I111" t="s">
        <v>33</v>
      </c>
      <c r="J111" t="s">
        <v>34</v>
      </c>
      <c r="K111" t="s">
        <v>3</v>
      </c>
      <c r="L111" t="s">
        <v>40</v>
      </c>
      <c r="M111" t="s">
        <v>41</v>
      </c>
      <c r="N111" t="str">
        <f t="shared" si="6"/>
        <v>中联重科股份有限公司</v>
      </c>
      <c r="O111" t="s">
        <v>36</v>
      </c>
      <c r="P111" t="s">
        <v>42</v>
      </c>
      <c r="Q111" t="str">
        <f t="shared" si="7"/>
        <v>中联挖机保养费用</v>
      </c>
    </row>
    <row r="112" spans="1:17">
      <c r="A112" s="16">
        <v>44644</v>
      </c>
      <c r="B112" s="11"/>
      <c r="C112" s="11"/>
      <c r="D112" s="11">
        <v>1800</v>
      </c>
      <c r="E112" s="11" t="s">
        <v>153</v>
      </c>
      <c r="F112" s="11" t="s">
        <v>154</v>
      </c>
      <c r="G112">
        <v>2022</v>
      </c>
      <c r="H112">
        <v>3</v>
      </c>
      <c r="I112" t="s">
        <v>33</v>
      </c>
      <c r="J112" t="s">
        <v>34</v>
      </c>
      <c r="K112" t="s">
        <v>3</v>
      </c>
      <c r="L112" t="s">
        <v>40</v>
      </c>
      <c r="M112" t="s">
        <v>41</v>
      </c>
      <c r="N112" t="str">
        <f t="shared" si="6"/>
        <v>岳阳利尔工程机械有限公司</v>
      </c>
      <c r="O112" t="s">
        <v>36</v>
      </c>
      <c r="P112" t="s">
        <v>42</v>
      </c>
      <c r="Q112" t="str">
        <f t="shared" si="7"/>
        <v>360L445钻杆脱水盘</v>
      </c>
    </row>
    <row r="113" spans="1:17">
      <c r="A113" s="16">
        <v>44646</v>
      </c>
      <c r="B113" s="11"/>
      <c r="C113" s="11"/>
      <c r="D113" s="11">
        <v>92000</v>
      </c>
      <c r="E113" s="11" t="s">
        <v>155</v>
      </c>
      <c r="F113" s="11" t="s">
        <v>57</v>
      </c>
      <c r="G113">
        <v>2022</v>
      </c>
      <c r="H113">
        <v>3</v>
      </c>
      <c r="I113" t="s">
        <v>33</v>
      </c>
      <c r="J113" t="s">
        <v>34</v>
      </c>
      <c r="K113" t="s">
        <v>3</v>
      </c>
      <c r="L113" t="s">
        <v>40</v>
      </c>
      <c r="M113" t="s">
        <v>41</v>
      </c>
      <c r="N113" t="str">
        <f t="shared" si="6"/>
        <v>北京三一智造科技有限公司</v>
      </c>
      <c r="O113" t="s">
        <v>36</v>
      </c>
      <c r="P113" t="s">
        <v>58</v>
      </c>
      <c r="Q113" t="str">
        <f t="shared" si="7"/>
        <v>405按揭款</v>
      </c>
    </row>
    <row r="114" spans="1:17">
      <c r="A114" s="16">
        <v>44646</v>
      </c>
      <c r="B114" s="11"/>
      <c r="C114" s="11"/>
      <c r="D114" s="11">
        <v>40000</v>
      </c>
      <c r="E114" s="11" t="s">
        <v>105</v>
      </c>
      <c r="F114" s="11" t="s">
        <v>44</v>
      </c>
      <c r="G114">
        <v>2022</v>
      </c>
      <c r="H114">
        <v>3</v>
      </c>
      <c r="I114" t="s">
        <v>33</v>
      </c>
      <c r="J114" t="s">
        <v>34</v>
      </c>
      <c r="K114" t="s">
        <v>3</v>
      </c>
      <c r="L114" t="s">
        <v>40</v>
      </c>
      <c r="M114" t="s">
        <v>41</v>
      </c>
      <c r="N114" t="str">
        <f t="shared" si="6"/>
        <v>中联重科股份有限公司</v>
      </c>
      <c r="O114" t="s">
        <v>36</v>
      </c>
      <c r="P114" t="s">
        <v>58</v>
      </c>
      <c r="Q114" t="str">
        <f t="shared" si="7"/>
        <v>鸭哥360L按揭贷款</v>
      </c>
    </row>
    <row r="115" spans="1:17">
      <c r="A115" s="16">
        <v>44646</v>
      </c>
      <c r="B115" s="11"/>
      <c r="C115" s="11"/>
      <c r="D115" s="11">
        <v>70000</v>
      </c>
      <c r="E115" s="11" t="s">
        <v>104</v>
      </c>
      <c r="F115" s="11" t="s">
        <v>44</v>
      </c>
      <c r="G115">
        <v>2022</v>
      </c>
      <c r="H115">
        <v>3</v>
      </c>
      <c r="I115" t="s">
        <v>33</v>
      </c>
      <c r="J115" t="s">
        <v>34</v>
      </c>
      <c r="K115" t="s">
        <v>3</v>
      </c>
      <c r="L115" t="s">
        <v>40</v>
      </c>
      <c r="M115" t="s">
        <v>41</v>
      </c>
      <c r="N115" t="str">
        <f t="shared" si="6"/>
        <v>中联重科股份有限公司</v>
      </c>
      <c r="O115" t="s">
        <v>36</v>
      </c>
      <c r="P115" t="s">
        <v>58</v>
      </c>
      <c r="Q115" t="str">
        <f t="shared" si="7"/>
        <v>360L旋挖机按揭款</v>
      </c>
    </row>
    <row r="116" hidden="1" spans="1:17">
      <c r="A116" s="16">
        <v>44646</v>
      </c>
      <c r="B116" s="11">
        <v>200000</v>
      </c>
      <c r="C116" s="11"/>
      <c r="D116" s="11"/>
      <c r="E116" s="11" t="s">
        <v>126</v>
      </c>
      <c r="F116" s="11" t="s">
        <v>118</v>
      </c>
      <c r="G116">
        <v>2022</v>
      </c>
      <c r="H116">
        <v>3</v>
      </c>
      <c r="I116" t="s">
        <v>33</v>
      </c>
      <c r="J116" t="s">
        <v>34</v>
      </c>
      <c r="K116" t="s">
        <v>1</v>
      </c>
      <c r="L116" t="s">
        <v>119</v>
      </c>
      <c r="M116" t="s">
        <v>120</v>
      </c>
      <c r="N116" t="str">
        <f t="shared" si="6"/>
        <v>周明</v>
      </c>
      <c r="O116" t="s">
        <v>121</v>
      </c>
      <c r="P116" t="s">
        <v>94</v>
      </c>
      <c r="Q116" t="str">
        <f t="shared" si="7"/>
        <v>临时借款</v>
      </c>
    </row>
    <row r="117" spans="1:17">
      <c r="A117" s="16">
        <v>44650</v>
      </c>
      <c r="B117" s="11"/>
      <c r="C117" s="11"/>
      <c r="D117" s="11">
        <v>1500</v>
      </c>
      <c r="E117" s="11" t="s">
        <v>97</v>
      </c>
      <c r="F117" s="11" t="s">
        <v>98</v>
      </c>
      <c r="G117">
        <v>2022</v>
      </c>
      <c r="H117">
        <v>3</v>
      </c>
      <c r="I117" t="s">
        <v>33</v>
      </c>
      <c r="J117" t="s">
        <v>34</v>
      </c>
      <c r="K117" t="s">
        <v>3</v>
      </c>
      <c r="L117" t="s">
        <v>40</v>
      </c>
      <c r="M117" t="s">
        <v>41</v>
      </c>
      <c r="N117" t="str">
        <f t="shared" si="6"/>
        <v>南京永业和勤财税咨询有限公司</v>
      </c>
      <c r="O117" t="s">
        <v>36</v>
      </c>
      <c r="P117" t="s">
        <v>37</v>
      </c>
      <c r="Q117" t="str">
        <f t="shared" si="7"/>
        <v>代账费</v>
      </c>
    </row>
    <row r="118" spans="1:17">
      <c r="A118" s="16">
        <v>44650</v>
      </c>
      <c r="B118" s="11"/>
      <c r="C118" s="11"/>
      <c r="D118" s="11">
        <v>14640.3</v>
      </c>
      <c r="E118" s="11" t="s">
        <v>156</v>
      </c>
      <c r="F118" s="11" t="s">
        <v>132</v>
      </c>
      <c r="G118">
        <v>2022</v>
      </c>
      <c r="H118">
        <v>3</v>
      </c>
      <c r="I118" t="s">
        <v>33</v>
      </c>
      <c r="J118" t="s">
        <v>34</v>
      </c>
      <c r="K118" t="s">
        <v>3</v>
      </c>
      <c r="L118" t="s">
        <v>40</v>
      </c>
      <c r="M118" t="s">
        <v>41</v>
      </c>
      <c r="N118" t="str">
        <f t="shared" si="6"/>
        <v>上海三一重机股份有限公司</v>
      </c>
      <c r="O118" t="s">
        <v>36</v>
      </c>
      <c r="P118" t="s">
        <v>42</v>
      </c>
      <c r="Q118" t="str">
        <f t="shared" si="7"/>
        <v>405保养费用</v>
      </c>
    </row>
  </sheetData>
  <autoFilter xmlns:etc="http://www.wps.cn/officeDocument/2017/etCustomData" ref="A3:Q118" etc:filterBottomFollowUsedRange="0">
    <filterColumn colId="12">
      <filters>
        <filter val="供应商/服务商"/>
        <filter val="客户"/>
      </filters>
    </filterColumn>
    <extLst/>
  </autoFilter>
  <mergeCells count="6">
    <mergeCell ref="A2:F2"/>
    <mergeCell ref="G2:J2"/>
    <mergeCell ref="K2:Q2"/>
    <mergeCell ref="S2:T2"/>
    <mergeCell ref="U2:X2"/>
    <mergeCell ref="Y2:Z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0"/>
  <sheetViews>
    <sheetView zoomScale="130" zoomScaleNormal="130" workbookViewId="0">
      <selection activeCell="F4" sqref="F4"/>
    </sheetView>
  </sheetViews>
  <sheetFormatPr defaultColWidth="8.88888888888889" defaultRowHeight="14.4"/>
  <cols>
    <col min="1" max="1" width="12.1111111111111"/>
    <col min="2" max="4" width="13"/>
    <col min="6" max="9" width="11.1111111111111"/>
    <col min="10" max="11" width="13"/>
    <col min="13" max="15" width="11.1111111111111"/>
    <col min="16" max="17" width="13"/>
    <col min="19" max="19" width="11.5648148148148" customWidth="1"/>
    <col min="21" max="21" width="11.1111111111111"/>
    <col min="22" max="23" width="13"/>
    <col min="25" max="26" width="11.5648148148148" customWidth="1"/>
    <col min="27" max="27" width="11.1111111111111"/>
    <col min="28" max="29" width="13"/>
  </cols>
  <sheetData>
    <row r="1" spans="6:26">
      <c r="F1" t="s">
        <v>9</v>
      </c>
      <c r="G1" t="s">
        <v>1</v>
      </c>
      <c r="M1" t="s">
        <v>10</v>
      </c>
      <c r="N1" t="s">
        <v>119</v>
      </c>
      <c r="S1" t="s">
        <v>10</v>
      </c>
      <c r="T1" t="s">
        <v>53</v>
      </c>
      <c r="Y1" t="s">
        <v>10</v>
      </c>
      <c r="Z1" t="s">
        <v>35</v>
      </c>
    </row>
    <row r="2" ht="25.8" spans="1:26">
      <c r="A2" s="1" t="s">
        <v>157</v>
      </c>
      <c r="B2" s="2"/>
      <c r="C2" s="2"/>
      <c r="D2" s="2"/>
      <c r="E2" s="1" t="s">
        <v>158</v>
      </c>
      <c r="F2" s="1"/>
      <c r="G2" s="1"/>
      <c r="H2" s="1"/>
      <c r="I2" s="1"/>
      <c r="J2" s="1"/>
      <c r="K2" s="1"/>
      <c r="M2" t="s">
        <v>9</v>
      </c>
      <c r="N2" t="s">
        <v>1</v>
      </c>
      <c r="S2" t="s">
        <v>9</v>
      </c>
      <c r="T2" t="s">
        <v>3</v>
      </c>
      <c r="Y2" t="s">
        <v>9</v>
      </c>
      <c r="Z2" t="s">
        <v>1</v>
      </c>
    </row>
    <row r="3" ht="25.8" spans="1:29">
      <c r="A3" t="s">
        <v>5</v>
      </c>
      <c r="B3" t="s">
        <v>6</v>
      </c>
      <c r="C3" t="s">
        <v>159</v>
      </c>
      <c r="D3" t="s">
        <v>160</v>
      </c>
      <c r="F3" t="s">
        <v>13</v>
      </c>
      <c r="G3" t="s">
        <v>14</v>
      </c>
      <c r="H3" t="s">
        <v>10</v>
      </c>
      <c r="I3" t="s">
        <v>11</v>
      </c>
      <c r="J3" t="s">
        <v>159</v>
      </c>
      <c r="K3" t="s">
        <v>160</v>
      </c>
      <c r="M3" s="1" t="s">
        <v>161</v>
      </c>
      <c r="N3" s="2"/>
      <c r="O3" s="2"/>
      <c r="P3" s="2"/>
      <c r="Q3" s="2"/>
      <c r="S3" s="1" t="s">
        <v>162</v>
      </c>
      <c r="T3" s="2"/>
      <c r="U3" s="2"/>
      <c r="V3" s="2"/>
      <c r="W3" s="2"/>
      <c r="Y3" s="1" t="s">
        <v>163</v>
      </c>
      <c r="Z3" s="2"/>
      <c r="AA3" s="2"/>
      <c r="AB3" s="2"/>
      <c r="AC3" s="2"/>
    </row>
    <row r="4" spans="1:29">
      <c r="A4">
        <v>2022</v>
      </c>
      <c r="B4">
        <v>1</v>
      </c>
      <c r="C4">
        <v>8441130</v>
      </c>
      <c r="D4">
        <v>8445942.25</v>
      </c>
      <c r="F4" t="s">
        <v>48</v>
      </c>
      <c r="G4" t="s">
        <v>45</v>
      </c>
      <c r="H4" t="s">
        <v>40</v>
      </c>
      <c r="I4" t="s">
        <v>47</v>
      </c>
      <c r="J4">
        <v>10091130</v>
      </c>
      <c r="M4" t="s">
        <v>13</v>
      </c>
      <c r="N4" t="s">
        <v>14</v>
      </c>
      <c r="O4" t="s">
        <v>11</v>
      </c>
      <c r="P4" t="s">
        <v>159</v>
      </c>
      <c r="Q4" t="s">
        <v>160</v>
      </c>
      <c r="S4" t="s">
        <v>13</v>
      </c>
      <c r="T4" t="s">
        <v>14</v>
      </c>
      <c r="U4" t="s">
        <v>11</v>
      </c>
      <c r="V4" t="s">
        <v>159</v>
      </c>
      <c r="W4" t="s">
        <v>160</v>
      </c>
      <c r="Y4" t="s">
        <v>13</v>
      </c>
      <c r="Z4" t="s">
        <v>14</v>
      </c>
      <c r="AA4" t="s">
        <v>11</v>
      </c>
      <c r="AB4" t="s">
        <v>159</v>
      </c>
      <c r="AC4" t="s">
        <v>160</v>
      </c>
    </row>
    <row r="5" spans="2:28">
      <c r="B5">
        <v>2</v>
      </c>
      <c r="C5">
        <v>2405000</v>
      </c>
      <c r="D5">
        <v>2224945.33</v>
      </c>
      <c r="G5" t="s">
        <v>99</v>
      </c>
      <c r="H5" t="s">
        <v>40</v>
      </c>
      <c r="I5" t="s">
        <v>47</v>
      </c>
      <c r="J5">
        <v>150000</v>
      </c>
      <c r="K5"/>
      <c r="M5" t="s">
        <v>121</v>
      </c>
      <c r="N5" t="s">
        <v>94</v>
      </c>
      <c r="O5" t="s">
        <v>120</v>
      </c>
      <c r="P5">
        <v>1365000</v>
      </c>
      <c r="Q5"/>
      <c r="S5" t="s">
        <v>36</v>
      </c>
      <c r="T5" t="s">
        <v>54</v>
      </c>
      <c r="U5" t="s">
        <v>53</v>
      </c>
      <c r="V5"/>
      <c r="W5">
        <v>115505.11</v>
      </c>
      <c r="Y5" t="s">
        <v>48</v>
      </c>
      <c r="Z5" t="s">
        <v>147</v>
      </c>
      <c r="AA5" t="s">
        <v>35</v>
      </c>
      <c r="AB5">
        <v>242.59</v>
      </c>
    </row>
    <row r="6" spans="2:28">
      <c r="B6">
        <v>3</v>
      </c>
      <c r="C6">
        <v>760242.59</v>
      </c>
      <c r="D6">
        <v>971138.65</v>
      </c>
      <c r="G6" t="s">
        <v>147</v>
      </c>
      <c r="H6" t="s">
        <v>35</v>
      </c>
      <c r="I6"/>
      <c r="J6">
        <v>242.59</v>
      </c>
      <c r="K6"/>
      <c r="M6" t="s">
        <v>164</v>
      </c>
      <c r="N6"/>
      <c r="O6"/>
      <c r="P6">
        <v>1365000</v>
      </c>
      <c r="Q6"/>
      <c r="S6" t="s">
        <v>164</v>
      </c>
      <c r="W6">
        <v>115505.11</v>
      </c>
      <c r="Y6" t="s">
        <v>164</v>
      </c>
      <c r="AB6">
        <v>242.59</v>
      </c>
    </row>
    <row r="7" spans="1:10">
      <c r="A7" t="s">
        <v>164</v>
      </c>
      <c r="B7"/>
      <c r="C7">
        <v>11606372.59</v>
      </c>
      <c r="D7">
        <v>11642026.23</v>
      </c>
      <c r="F7" t="s">
        <v>121</v>
      </c>
      <c r="G7" t="s">
        <v>94</v>
      </c>
      <c r="H7" t="s">
        <v>119</v>
      </c>
      <c r="I7" t="s">
        <v>120</v>
      </c>
      <c r="J7">
        <v>1365000</v>
      </c>
    </row>
    <row r="8" spans="6:14">
      <c r="F8" t="s">
        <v>164</v>
      </c>
      <c r="G8"/>
      <c r="H8"/>
      <c r="I8"/>
      <c r="J8">
        <v>11606372.59</v>
      </c>
      <c r="K8"/>
      <c r="M8" t="s">
        <v>10</v>
      </c>
      <c r="N8" t="s">
        <v>119</v>
      </c>
    </row>
    <row r="9" ht="25.8" spans="1:26">
      <c r="A9" s="1" t="s">
        <v>165</v>
      </c>
      <c r="B9" s="2"/>
      <c r="C9" s="2"/>
      <c r="D9" s="2"/>
      <c r="M9" t="s">
        <v>9</v>
      </c>
      <c r="N9" t="s">
        <v>3</v>
      </c>
      <c r="O9"/>
      <c r="P9"/>
      <c r="Q9"/>
      <c r="Y9" t="s">
        <v>10</v>
      </c>
      <c r="Z9" t="s">
        <v>35</v>
      </c>
    </row>
    <row r="10" ht="25.8" spans="1:26">
      <c r="A10" t="s">
        <v>7</v>
      </c>
      <c r="B10" t="s">
        <v>159</v>
      </c>
      <c r="C10" t="s">
        <v>160</v>
      </c>
      <c r="D10"/>
      <c r="M10" s="1" t="s">
        <v>166</v>
      </c>
      <c r="N10" s="2"/>
      <c r="O10" s="2"/>
      <c r="P10" s="2"/>
      <c r="Q10" s="2"/>
      <c r="Y10" t="s">
        <v>9</v>
      </c>
      <c r="Z10" t="s">
        <v>3</v>
      </c>
    </row>
    <row r="11" ht="25.8" spans="1:29">
      <c r="A11" t="s">
        <v>33</v>
      </c>
      <c r="B11">
        <v>11606372.59</v>
      </c>
      <c r="C11">
        <v>11642026.23</v>
      </c>
      <c r="D11"/>
      <c r="F11" t="s">
        <v>9</v>
      </c>
      <c r="G11" t="s">
        <v>3</v>
      </c>
      <c r="H11"/>
      <c r="I11"/>
      <c r="J11"/>
      <c r="K11"/>
      <c r="M11" t="s">
        <v>13</v>
      </c>
      <c r="N11" t="s">
        <v>14</v>
      </c>
      <c r="O11" t="s">
        <v>11</v>
      </c>
      <c r="P11" t="s">
        <v>159</v>
      </c>
      <c r="Q11" t="s">
        <v>160</v>
      </c>
      <c r="Y11" s="1" t="s">
        <v>163</v>
      </c>
      <c r="Z11" s="2"/>
      <c r="AA11" s="2"/>
      <c r="AB11" s="2"/>
      <c r="AC11" s="2"/>
    </row>
    <row r="12" ht="25.8" spans="1:29">
      <c r="A12" t="s">
        <v>164</v>
      </c>
      <c r="B12">
        <v>11606372.59</v>
      </c>
      <c r="C12">
        <v>11642026.23</v>
      </c>
      <c r="D12"/>
      <c r="F12" s="1" t="s">
        <v>167</v>
      </c>
      <c r="G12" s="1"/>
      <c r="H12" s="1"/>
      <c r="I12" s="1"/>
      <c r="J12" s="1"/>
      <c r="K12" s="1"/>
      <c r="M12" t="s">
        <v>36</v>
      </c>
      <c r="N12" t="s">
        <v>94</v>
      </c>
      <c r="O12" t="s">
        <v>120</v>
      </c>
      <c r="P12"/>
      <c r="Q12">
        <v>4194.35</v>
      </c>
      <c r="Y12" t="s">
        <v>13</v>
      </c>
      <c r="Z12" t="s">
        <v>14</v>
      </c>
      <c r="AA12" t="s">
        <v>11</v>
      </c>
      <c r="AB12" t="s">
        <v>159</v>
      </c>
      <c r="AC12" t="s">
        <v>160</v>
      </c>
    </row>
    <row r="13" spans="6:29">
      <c r="F13" t="s">
        <v>13</v>
      </c>
      <c r="G13" t="s">
        <v>14</v>
      </c>
      <c r="H13" t="s">
        <v>10</v>
      </c>
      <c r="I13" t="s">
        <v>11</v>
      </c>
      <c r="J13" t="s">
        <v>159</v>
      </c>
      <c r="K13" t="s">
        <v>160</v>
      </c>
      <c r="M13" t="s">
        <v>164</v>
      </c>
      <c r="N13"/>
      <c r="O13"/>
      <c r="P13"/>
      <c r="Q13">
        <v>4194.35</v>
      </c>
      <c r="Y13" t="s">
        <v>36</v>
      </c>
      <c r="Z13" t="s">
        <v>37</v>
      </c>
      <c r="AA13" t="s">
        <v>35</v>
      </c>
      <c r="AB13"/>
      <c r="AC13">
        <v>126.3</v>
      </c>
    </row>
    <row r="14" ht="25.8" spans="1:29">
      <c r="A14" s="1" t="s">
        <v>168</v>
      </c>
      <c r="B14" s="2"/>
      <c r="C14" s="2"/>
      <c r="D14" s="2"/>
      <c r="F14" t="s">
        <v>36</v>
      </c>
      <c r="G14" t="s">
        <v>37</v>
      </c>
      <c r="H14" t="s">
        <v>35</v>
      </c>
      <c r="I14" t="s">
        <v>35</v>
      </c>
      <c r="J14"/>
      <c r="K14">
        <v>126.3</v>
      </c>
      <c r="Y14" t="s">
        <v>164</v>
      </c>
      <c r="AC14">
        <v>126.3</v>
      </c>
    </row>
    <row r="15" spans="1:11">
      <c r="A15" t="s">
        <v>8</v>
      </c>
      <c r="B15" t="s">
        <v>159</v>
      </c>
      <c r="C15" t="s">
        <v>160</v>
      </c>
      <c r="H15" t="s">
        <v>40</v>
      </c>
      <c r="I15" t="s">
        <v>41</v>
      </c>
      <c r="J15"/>
      <c r="K15">
        <v>17736.02</v>
      </c>
    </row>
    <row r="16" spans="1:11">
      <c r="A16" t="s">
        <v>34</v>
      </c>
      <c r="B16">
        <v>11606372.59</v>
      </c>
      <c r="C16">
        <v>11642026.23</v>
      </c>
      <c r="G16" t="s">
        <v>42</v>
      </c>
      <c r="H16" t="s">
        <v>40</v>
      </c>
      <c r="I16" t="s">
        <v>41</v>
      </c>
      <c r="J16"/>
      <c r="K16" s="10">
        <v>3463864.45</v>
      </c>
    </row>
    <row r="17" spans="1:11">
      <c r="A17" t="s">
        <v>164</v>
      </c>
      <c r="B17">
        <v>11606372.59</v>
      </c>
      <c r="C17">
        <v>11642026.23</v>
      </c>
      <c r="G17" t="s">
        <v>54</v>
      </c>
      <c r="H17" t="s">
        <v>53</v>
      </c>
      <c r="I17" t="s">
        <v>53</v>
      </c>
      <c r="J17"/>
      <c r="K17">
        <v>115505.11</v>
      </c>
    </row>
    <row r="18" spans="7:11">
      <c r="G18" t="s">
        <v>58</v>
      </c>
      <c r="H18" t="s">
        <v>40</v>
      </c>
      <c r="I18" t="s">
        <v>41</v>
      </c>
      <c r="J18"/>
      <c r="K18" s="10">
        <v>8040600</v>
      </c>
    </row>
    <row r="19" spans="7:11">
      <c r="G19" t="s">
        <v>94</v>
      </c>
      <c r="H19" t="s">
        <v>119</v>
      </c>
      <c r="I19" t="s">
        <v>120</v>
      </c>
      <c r="K19">
        <v>4194.35</v>
      </c>
    </row>
    <row r="20" spans="6:11">
      <c r="F20" t="s">
        <v>164</v>
      </c>
      <c r="K20">
        <v>11642026.23</v>
      </c>
    </row>
  </sheetData>
  <mergeCells count="10">
    <mergeCell ref="A2:D2"/>
    <mergeCell ref="E2:K2"/>
    <mergeCell ref="M3:Q3"/>
    <mergeCell ref="S3:W3"/>
    <mergeCell ref="Y3:AC3"/>
    <mergeCell ref="A9:D9"/>
    <mergeCell ref="M10:Q10"/>
    <mergeCell ref="Y11:AC11"/>
    <mergeCell ref="F12:K12"/>
    <mergeCell ref="A14:D1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workbookViewId="0">
      <selection activeCell="D22" sqref="D22"/>
    </sheetView>
  </sheetViews>
  <sheetFormatPr defaultColWidth="8.88888888888889" defaultRowHeight="14.4"/>
  <cols>
    <col min="1" max="1" width="50.1111111111111"/>
    <col min="2" max="2" width="18.1111111111111"/>
    <col min="3" max="3" width="12.1111111111111"/>
    <col min="4" max="4" width="22.8888888888889"/>
    <col min="5" max="5" width="7.88888888888889"/>
    <col min="6" max="9" width="15.2222222222222"/>
  </cols>
  <sheetData>
    <row r="1" spans="1:2">
      <c r="A1" t="s">
        <v>11</v>
      </c>
      <c r="B1" t="s">
        <v>47</v>
      </c>
    </row>
    <row r="2" ht="25.8" spans="1:9">
      <c r="A2" s="1" t="s">
        <v>169</v>
      </c>
      <c r="B2" s="2"/>
      <c r="C2" s="2"/>
      <c r="D2" s="2"/>
      <c r="E2" s="2"/>
      <c r="F2" s="2"/>
      <c r="G2" s="2"/>
      <c r="H2" s="2"/>
      <c r="I2" s="2"/>
    </row>
    <row r="3" spans="1:9">
      <c r="A3" t="s">
        <v>12</v>
      </c>
      <c r="B3" t="s">
        <v>16</v>
      </c>
      <c r="C3" t="s">
        <v>17</v>
      </c>
      <c r="D3" t="s">
        <v>18</v>
      </c>
      <c r="E3" t="s">
        <v>19</v>
      </c>
      <c r="F3" t="s">
        <v>170</v>
      </c>
      <c r="G3" t="s">
        <v>159</v>
      </c>
      <c r="H3" t="s">
        <v>171</v>
      </c>
      <c r="I3" t="s">
        <v>172</v>
      </c>
    </row>
    <row r="4" spans="1:7">
      <c r="A4" t="s">
        <v>46</v>
      </c>
      <c r="B4" t="s">
        <v>173</v>
      </c>
      <c r="C4" t="s">
        <v>173</v>
      </c>
      <c r="D4" t="s">
        <v>173</v>
      </c>
      <c r="E4" t="s">
        <v>173</v>
      </c>
      <c r="G4">
        <v>1150000</v>
      </c>
    </row>
    <row r="5" spans="1:7">
      <c r="A5" t="s">
        <v>107</v>
      </c>
      <c r="B5" t="s">
        <v>173</v>
      </c>
      <c r="C5" t="s">
        <v>173</v>
      </c>
      <c r="D5" t="s">
        <v>173</v>
      </c>
      <c r="E5" t="s">
        <v>173</v>
      </c>
      <c r="G5">
        <v>400000</v>
      </c>
    </row>
    <row r="6" spans="1:7">
      <c r="A6" t="s">
        <v>82</v>
      </c>
      <c r="B6" t="s">
        <v>173</v>
      </c>
      <c r="C6" t="s">
        <v>173</v>
      </c>
      <c r="D6" t="s">
        <v>173</v>
      </c>
      <c r="E6" t="s">
        <v>173</v>
      </c>
      <c r="G6">
        <v>13130</v>
      </c>
    </row>
    <row r="7" spans="1:7">
      <c r="A7" t="s">
        <v>95</v>
      </c>
      <c r="B7" t="s">
        <v>173</v>
      </c>
      <c r="C7" t="s">
        <v>173</v>
      </c>
      <c r="D7" t="s">
        <v>173</v>
      </c>
      <c r="E7" t="s">
        <v>173</v>
      </c>
      <c r="G7">
        <v>800000</v>
      </c>
    </row>
    <row r="8" spans="1:7">
      <c r="A8" t="s">
        <v>96</v>
      </c>
      <c r="B8" t="s">
        <v>173</v>
      </c>
      <c r="C8" t="s">
        <v>173</v>
      </c>
      <c r="D8" t="s">
        <v>173</v>
      </c>
      <c r="E8" t="s">
        <v>173</v>
      </c>
      <c r="G8">
        <v>600000</v>
      </c>
    </row>
    <row r="9" spans="1:7">
      <c r="A9" t="s">
        <v>64</v>
      </c>
      <c r="B9" t="s">
        <v>173</v>
      </c>
      <c r="C9" t="s">
        <v>173</v>
      </c>
      <c r="D9" t="s">
        <v>173</v>
      </c>
      <c r="E9" t="s">
        <v>173</v>
      </c>
      <c r="G9">
        <v>7100000</v>
      </c>
    </row>
    <row r="10" spans="1:7">
      <c r="A10" t="s">
        <v>100</v>
      </c>
      <c r="B10" t="s">
        <v>173</v>
      </c>
      <c r="C10" t="s">
        <v>173</v>
      </c>
      <c r="D10" t="s">
        <v>173</v>
      </c>
      <c r="E10" t="s">
        <v>173</v>
      </c>
      <c r="G10">
        <v>150000</v>
      </c>
    </row>
    <row r="11" spans="1:7">
      <c r="A11" t="s">
        <v>77</v>
      </c>
      <c r="B11" t="s">
        <v>173</v>
      </c>
      <c r="C11" t="s">
        <v>173</v>
      </c>
      <c r="D11" t="s">
        <v>173</v>
      </c>
      <c r="E11" t="s">
        <v>173</v>
      </c>
      <c r="G11">
        <v>28000</v>
      </c>
    </row>
    <row r="12" spans="1:7">
      <c r="A12" t="s">
        <v>164</v>
      </c>
      <c r="B12"/>
      <c r="C12"/>
      <c r="D12"/>
      <c r="G12">
        <v>10241130</v>
      </c>
    </row>
    <row r="16" spans="1:2">
      <c r="A16" t="s">
        <v>11</v>
      </c>
      <c r="B16" t="s">
        <v>41</v>
      </c>
    </row>
    <row r="17" ht="25.8" spans="1:9">
      <c r="A17" s="1" t="s">
        <v>174</v>
      </c>
      <c r="B17" s="2"/>
      <c r="C17" s="2"/>
      <c r="D17" s="2"/>
      <c r="E17" s="2"/>
      <c r="F17" s="2"/>
      <c r="G17" s="2"/>
      <c r="H17" s="2"/>
      <c r="I17" s="2"/>
    </row>
    <row r="18" spans="1:9">
      <c r="A18" t="s">
        <v>12</v>
      </c>
      <c r="B18" t="s">
        <v>16</v>
      </c>
      <c r="C18" t="s">
        <v>17</v>
      </c>
      <c r="D18" t="s">
        <v>18</v>
      </c>
      <c r="E18" t="s">
        <v>19</v>
      </c>
      <c r="F18" t="s">
        <v>170</v>
      </c>
      <c r="G18" t="s">
        <v>160</v>
      </c>
      <c r="H18" t="s">
        <v>171</v>
      </c>
      <c r="I18" t="s">
        <v>172</v>
      </c>
    </row>
    <row r="19" spans="1:7">
      <c r="A19" t="s">
        <v>57</v>
      </c>
      <c r="B19" t="s">
        <v>173</v>
      </c>
      <c r="C19" t="s">
        <v>173</v>
      </c>
      <c r="D19" t="s">
        <v>173</v>
      </c>
      <c r="E19" t="s">
        <v>173</v>
      </c>
      <c r="F19"/>
      <c r="G19">
        <v>1316000</v>
      </c>
    </row>
    <row r="20" spans="1:7">
      <c r="A20" t="s">
        <v>60</v>
      </c>
      <c r="B20" t="s">
        <v>173</v>
      </c>
      <c r="C20" t="s">
        <v>173</v>
      </c>
      <c r="D20" t="s">
        <v>173</v>
      </c>
      <c r="E20" t="s">
        <v>173</v>
      </c>
      <c r="F20"/>
      <c r="G20">
        <v>58000</v>
      </c>
    </row>
    <row r="21" spans="1:7">
      <c r="A21" t="s">
        <v>115</v>
      </c>
      <c r="B21" t="s">
        <v>173</v>
      </c>
      <c r="C21" t="s">
        <v>173</v>
      </c>
      <c r="D21" t="s">
        <v>173</v>
      </c>
      <c r="E21" t="s">
        <v>173</v>
      </c>
      <c r="F21"/>
      <c r="G21">
        <v>400000</v>
      </c>
    </row>
    <row r="22" spans="1:7">
      <c r="A22" t="s">
        <v>79</v>
      </c>
      <c r="B22" t="s">
        <v>173</v>
      </c>
      <c r="C22" t="s">
        <v>173</v>
      </c>
      <c r="D22" t="s">
        <v>173</v>
      </c>
      <c r="E22" t="s">
        <v>173</v>
      </c>
      <c r="F22"/>
      <c r="G22">
        <v>29000</v>
      </c>
    </row>
    <row r="23" spans="1:7">
      <c r="A23" t="s">
        <v>80</v>
      </c>
      <c r="B23" t="s">
        <v>173</v>
      </c>
      <c r="C23" t="s">
        <v>173</v>
      </c>
      <c r="D23" t="s">
        <v>173</v>
      </c>
      <c r="E23" t="s">
        <v>173</v>
      </c>
      <c r="F23"/>
      <c r="G23">
        <v>66500</v>
      </c>
    </row>
    <row r="24" spans="1:7">
      <c r="A24" t="s">
        <v>39</v>
      </c>
      <c r="B24" t="s">
        <v>173</v>
      </c>
      <c r="C24" t="s">
        <v>173</v>
      </c>
      <c r="D24" t="s">
        <v>173</v>
      </c>
      <c r="E24" t="s">
        <v>173</v>
      </c>
      <c r="F24"/>
      <c r="G24">
        <v>16200</v>
      </c>
    </row>
    <row r="25" spans="1:7">
      <c r="A25" t="s">
        <v>62</v>
      </c>
      <c r="B25" t="s">
        <v>173</v>
      </c>
      <c r="C25" t="s">
        <v>173</v>
      </c>
      <c r="D25" t="s">
        <v>173</v>
      </c>
      <c r="E25" t="s">
        <v>173</v>
      </c>
      <c r="F25"/>
      <c r="G25">
        <v>200000</v>
      </c>
    </row>
    <row r="26" spans="1:7">
      <c r="A26" t="s">
        <v>149</v>
      </c>
      <c r="B26" t="s">
        <v>173</v>
      </c>
      <c r="C26" t="s">
        <v>173</v>
      </c>
      <c r="D26" t="s">
        <v>173</v>
      </c>
      <c r="E26" t="s">
        <v>173</v>
      </c>
      <c r="F26"/>
      <c r="G26">
        <v>3090</v>
      </c>
    </row>
    <row r="27" spans="1:7">
      <c r="A27" t="s">
        <v>82</v>
      </c>
      <c r="B27" t="s">
        <v>173</v>
      </c>
      <c r="C27" t="s">
        <v>173</v>
      </c>
      <c r="D27" t="s">
        <v>173</v>
      </c>
      <c r="E27" t="s">
        <v>173</v>
      </c>
      <c r="F27"/>
      <c r="G27">
        <v>26260</v>
      </c>
    </row>
    <row r="28" spans="1:7">
      <c r="A28" t="s">
        <v>95</v>
      </c>
      <c r="B28" t="s">
        <v>173</v>
      </c>
      <c r="C28" t="s">
        <v>173</v>
      </c>
      <c r="D28" t="s">
        <v>173</v>
      </c>
      <c r="E28" t="s">
        <v>173</v>
      </c>
      <c r="F28"/>
      <c r="G28">
        <v>800000</v>
      </c>
    </row>
    <row r="29" spans="1:7">
      <c r="A29" t="s">
        <v>83</v>
      </c>
      <c r="B29" t="s">
        <v>173</v>
      </c>
      <c r="C29" t="s">
        <v>173</v>
      </c>
      <c r="D29" t="s">
        <v>173</v>
      </c>
      <c r="E29" t="s">
        <v>173</v>
      </c>
      <c r="F29"/>
      <c r="G29">
        <v>52000</v>
      </c>
    </row>
    <row r="30" spans="1:7">
      <c r="A30" t="s">
        <v>130</v>
      </c>
      <c r="B30" t="s">
        <v>173</v>
      </c>
      <c r="C30" t="s">
        <v>173</v>
      </c>
      <c r="D30" t="s">
        <v>173</v>
      </c>
      <c r="E30" t="s">
        <v>173</v>
      </c>
      <c r="F30"/>
      <c r="G30">
        <v>23000</v>
      </c>
    </row>
    <row r="31" spans="1:7">
      <c r="A31" t="s">
        <v>69</v>
      </c>
      <c r="B31" t="s">
        <v>173</v>
      </c>
      <c r="C31" t="s">
        <v>173</v>
      </c>
      <c r="D31" t="s">
        <v>173</v>
      </c>
      <c r="E31" t="s">
        <v>173</v>
      </c>
      <c r="F31"/>
      <c r="G31">
        <v>4354600</v>
      </c>
    </row>
    <row r="32" spans="1:7">
      <c r="A32" t="s">
        <v>71</v>
      </c>
      <c r="B32" t="s">
        <v>173</v>
      </c>
      <c r="C32" t="s">
        <v>173</v>
      </c>
      <c r="D32" t="s">
        <v>173</v>
      </c>
      <c r="E32" t="s">
        <v>173</v>
      </c>
      <c r="F32"/>
      <c r="G32">
        <v>453000</v>
      </c>
    </row>
    <row r="33" spans="1:7">
      <c r="A33" t="s">
        <v>73</v>
      </c>
      <c r="B33" t="s">
        <v>173</v>
      </c>
      <c r="C33" t="s">
        <v>173</v>
      </c>
      <c r="D33" t="s">
        <v>173</v>
      </c>
      <c r="E33" t="s">
        <v>173</v>
      </c>
      <c r="F33"/>
      <c r="G33">
        <v>200000</v>
      </c>
    </row>
    <row r="34" spans="1:7">
      <c r="A34" t="s">
        <v>87</v>
      </c>
      <c r="B34" t="s">
        <v>173</v>
      </c>
      <c r="C34" t="s">
        <v>173</v>
      </c>
      <c r="D34" t="s">
        <v>173</v>
      </c>
      <c r="E34" t="s">
        <v>173</v>
      </c>
      <c r="F34"/>
      <c r="G34">
        <v>40000</v>
      </c>
    </row>
    <row r="35" spans="1:7">
      <c r="A35" t="s">
        <v>89</v>
      </c>
      <c r="B35" t="s">
        <v>173</v>
      </c>
      <c r="C35" t="s">
        <v>173</v>
      </c>
      <c r="D35" t="s">
        <v>173</v>
      </c>
      <c r="E35" t="s">
        <v>173</v>
      </c>
      <c r="F35"/>
      <c r="G35">
        <v>263256</v>
      </c>
    </row>
    <row r="36" spans="1:7">
      <c r="A36" t="s">
        <v>138</v>
      </c>
      <c r="B36" t="s">
        <v>173</v>
      </c>
      <c r="C36" t="s">
        <v>173</v>
      </c>
      <c r="D36" t="s">
        <v>173</v>
      </c>
      <c r="E36" t="s">
        <v>173</v>
      </c>
      <c r="F36"/>
      <c r="G36">
        <v>12300</v>
      </c>
    </row>
    <row r="37" spans="1:7">
      <c r="A37" t="s">
        <v>75</v>
      </c>
      <c r="B37" t="s">
        <v>173</v>
      </c>
      <c r="C37" t="s">
        <v>173</v>
      </c>
      <c r="D37" t="s">
        <v>173</v>
      </c>
      <c r="E37" t="s">
        <v>173</v>
      </c>
      <c r="F37"/>
      <c r="G37">
        <v>210000</v>
      </c>
    </row>
    <row r="38" spans="1:7">
      <c r="A38" t="s">
        <v>90</v>
      </c>
      <c r="B38" t="s">
        <v>173</v>
      </c>
      <c r="C38" t="s">
        <v>173</v>
      </c>
      <c r="D38" t="s">
        <v>173</v>
      </c>
      <c r="E38" t="s">
        <v>173</v>
      </c>
      <c r="F38"/>
      <c r="G38">
        <v>120000</v>
      </c>
    </row>
    <row r="39" spans="1:7">
      <c r="A39" t="s">
        <v>96</v>
      </c>
      <c r="B39" t="s">
        <v>173</v>
      </c>
      <c r="C39" t="s">
        <v>173</v>
      </c>
      <c r="D39" t="s">
        <v>173</v>
      </c>
      <c r="E39" t="s">
        <v>173</v>
      </c>
      <c r="F39"/>
      <c r="G39">
        <v>600000</v>
      </c>
    </row>
    <row r="40" spans="1:7">
      <c r="A40" t="s">
        <v>92</v>
      </c>
      <c r="B40" t="s">
        <v>173</v>
      </c>
      <c r="C40" t="s">
        <v>173</v>
      </c>
      <c r="D40" t="s">
        <v>173</v>
      </c>
      <c r="E40" t="s">
        <v>173</v>
      </c>
      <c r="F40"/>
      <c r="G40">
        <v>100000</v>
      </c>
    </row>
    <row r="41" spans="1:7">
      <c r="A41" t="s">
        <v>98</v>
      </c>
      <c r="B41" t="s">
        <v>173</v>
      </c>
      <c r="C41" t="s">
        <v>173</v>
      </c>
      <c r="D41" t="s">
        <v>173</v>
      </c>
      <c r="E41" t="s">
        <v>173</v>
      </c>
      <c r="F41"/>
      <c r="G41">
        <v>3000</v>
      </c>
    </row>
    <row r="42" spans="1:7">
      <c r="A42" t="s">
        <v>116</v>
      </c>
      <c r="B42" t="s">
        <v>173</v>
      </c>
      <c r="C42" t="s">
        <v>173</v>
      </c>
      <c r="D42" t="s">
        <v>173</v>
      </c>
      <c r="E42" t="s">
        <v>173</v>
      </c>
      <c r="F42"/>
      <c r="G42">
        <v>3186</v>
      </c>
    </row>
    <row r="43" spans="1:7">
      <c r="A43" t="s">
        <v>132</v>
      </c>
      <c r="B43" t="s">
        <v>173</v>
      </c>
      <c r="C43" t="s">
        <v>173</v>
      </c>
      <c r="D43" t="s">
        <v>173</v>
      </c>
      <c r="E43" t="s">
        <v>173</v>
      </c>
      <c r="F43"/>
      <c r="G43">
        <v>24534.8</v>
      </c>
    </row>
    <row r="44" spans="1:7">
      <c r="A44" t="s">
        <v>150</v>
      </c>
      <c r="B44" t="s">
        <v>173</v>
      </c>
      <c r="C44" t="s">
        <v>173</v>
      </c>
      <c r="D44" t="s">
        <v>173</v>
      </c>
      <c r="E44" t="s">
        <v>173</v>
      </c>
      <c r="F44"/>
      <c r="G44">
        <v>200000</v>
      </c>
    </row>
    <row r="45" spans="1:7">
      <c r="A45" t="s">
        <v>140</v>
      </c>
      <c r="B45" t="s">
        <v>173</v>
      </c>
      <c r="C45" t="s">
        <v>173</v>
      </c>
      <c r="D45" t="s">
        <v>173</v>
      </c>
      <c r="E45" t="s">
        <v>173</v>
      </c>
      <c r="F45"/>
      <c r="G45">
        <v>10000</v>
      </c>
    </row>
    <row r="46" spans="1:7">
      <c r="A46" t="s">
        <v>154</v>
      </c>
      <c r="B46" t="s">
        <v>173</v>
      </c>
      <c r="C46" t="s">
        <v>173</v>
      </c>
      <c r="D46" t="s">
        <v>173</v>
      </c>
      <c r="E46" t="s">
        <v>173</v>
      </c>
      <c r="F46"/>
      <c r="G46">
        <v>1800</v>
      </c>
    </row>
    <row r="47" spans="1:7">
      <c r="A47" t="s">
        <v>50</v>
      </c>
      <c r="B47" t="s">
        <v>173</v>
      </c>
      <c r="C47" t="s">
        <v>173</v>
      </c>
      <c r="D47" t="s">
        <v>173</v>
      </c>
      <c r="E47" t="s">
        <v>173</v>
      </c>
      <c r="F47"/>
      <c r="G47">
        <v>6250</v>
      </c>
    </row>
    <row r="48" spans="1:7">
      <c r="A48" t="s">
        <v>111</v>
      </c>
      <c r="B48" t="s">
        <v>173</v>
      </c>
      <c r="C48" t="s">
        <v>173</v>
      </c>
      <c r="D48" t="s">
        <v>173</v>
      </c>
      <c r="E48" t="s">
        <v>173</v>
      </c>
      <c r="F48"/>
      <c r="G48">
        <v>77749.67</v>
      </c>
    </row>
    <row r="49" spans="1:7">
      <c r="A49" t="s">
        <v>44</v>
      </c>
      <c r="B49" t="s">
        <v>173</v>
      </c>
      <c r="C49" t="s">
        <v>173</v>
      </c>
      <c r="D49" t="s">
        <v>173</v>
      </c>
      <c r="E49" t="s">
        <v>173</v>
      </c>
      <c r="F49"/>
      <c r="G49">
        <v>652474</v>
      </c>
    </row>
    <row r="50" spans="1:7">
      <c r="A50" t="s">
        <v>67</v>
      </c>
      <c r="B50" t="s">
        <v>173</v>
      </c>
      <c r="C50" t="s">
        <v>173</v>
      </c>
      <c r="D50" t="s">
        <v>173</v>
      </c>
      <c r="E50" t="s">
        <v>173</v>
      </c>
      <c r="F50"/>
      <c r="G50">
        <v>1200000</v>
      </c>
    </row>
    <row r="51" spans="1:7">
      <c r="A51" t="s">
        <v>164</v>
      </c>
      <c r="B51"/>
      <c r="C51"/>
      <c r="D51"/>
      <c r="G51">
        <v>11522200.47</v>
      </c>
    </row>
  </sheetData>
  <mergeCells count="2">
    <mergeCell ref="A2:I2"/>
    <mergeCell ref="A17:I1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3"/>
  <sheetViews>
    <sheetView zoomScale="145" zoomScaleNormal="145" topLeftCell="I1" workbookViewId="0">
      <pane ySplit="3" topLeftCell="A6" activePane="bottomLeft" state="frozen"/>
      <selection/>
      <selection pane="bottomLeft" activeCell="G3" sqref="G3"/>
    </sheetView>
  </sheetViews>
  <sheetFormatPr defaultColWidth="8.88888888888889" defaultRowHeight="14.4"/>
  <cols>
    <col min="2" max="2" width="10.9444444444444" customWidth="1"/>
    <col min="4" max="4" width="20.8888888888889" customWidth="1"/>
    <col min="5" max="5" width="19.7777777777778" customWidth="1"/>
    <col min="6" max="6" width="23.1111111111111" customWidth="1"/>
    <col min="9" max="9" width="11.8888888888889" customWidth="1"/>
    <col min="16" max="16" width="11.8888888888889" customWidth="1"/>
    <col min="19" max="19" width="11.8888888888889" customWidth="1"/>
    <col min="20" max="20" width="5.66666666666667" customWidth="1"/>
    <col min="21" max="21" width="11.8888888888889" customWidth="1"/>
    <col min="22" max="22" width="9.66666666666667" customWidth="1"/>
    <col min="23" max="23" width="5.66666666666667" customWidth="1"/>
    <col min="26" max="26" width="11.8888888888889" customWidth="1"/>
    <col min="31" max="31" width="11.8888888888889" customWidth="1"/>
    <col min="32" max="32" width="9.66666666666667" customWidth="1"/>
  </cols>
  <sheetData>
    <row r="1" ht="25.8" spans="1:33">
      <c r="A1" s="1" t="s">
        <v>175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>
      <c r="A2" s="9" t="s">
        <v>176</v>
      </c>
      <c r="B2" s="9"/>
      <c r="C2" s="9"/>
      <c r="D2" s="9"/>
      <c r="E2" s="9"/>
      <c r="F2" s="9"/>
      <c r="G2" s="9" t="s">
        <v>177</v>
      </c>
      <c r="H2" s="9"/>
      <c r="I2" s="9"/>
      <c r="J2" s="9"/>
      <c r="K2" s="9"/>
      <c r="L2" s="9" t="s">
        <v>178</v>
      </c>
      <c r="M2" s="9"/>
      <c r="N2" s="9" t="s">
        <v>179</v>
      </c>
      <c r="O2" s="9"/>
      <c r="P2" s="9"/>
      <c r="Q2" s="9"/>
      <c r="R2" s="9"/>
      <c r="S2" s="9" t="s">
        <v>180</v>
      </c>
      <c r="T2" s="9"/>
      <c r="U2" s="9"/>
      <c r="V2" s="9"/>
      <c r="W2" s="9"/>
      <c r="X2" s="9" t="s">
        <v>181</v>
      </c>
      <c r="Y2" s="9"/>
      <c r="Z2" s="9"/>
      <c r="AA2" s="9"/>
      <c r="AB2" s="9"/>
      <c r="AC2" s="9" t="s">
        <v>182</v>
      </c>
      <c r="AD2" s="9"/>
      <c r="AE2" s="9"/>
      <c r="AF2" s="9"/>
      <c r="AG2" s="9"/>
    </row>
    <row r="3" spans="1:34">
      <c r="A3" s="4" t="s">
        <v>183</v>
      </c>
      <c r="B3" s="4" t="s">
        <v>184</v>
      </c>
      <c r="C3" s="4" t="s">
        <v>185</v>
      </c>
      <c r="D3" s="4" t="s">
        <v>186</v>
      </c>
      <c r="E3" s="4" t="s">
        <v>187</v>
      </c>
      <c r="F3" s="4" t="s">
        <v>188</v>
      </c>
      <c r="G3" s="4" t="s">
        <v>189</v>
      </c>
      <c r="H3" s="4" t="s">
        <v>190</v>
      </c>
      <c r="I3" s="4" t="s">
        <v>191</v>
      </c>
      <c r="J3" s="4" t="s">
        <v>192</v>
      </c>
      <c r="K3" s="4" t="s">
        <v>193</v>
      </c>
      <c r="L3" s="4" t="s">
        <v>178</v>
      </c>
      <c r="M3" s="4" t="s">
        <v>194</v>
      </c>
      <c r="N3" s="4" t="s">
        <v>189</v>
      </c>
      <c r="O3" s="4" t="s">
        <v>190</v>
      </c>
      <c r="P3" s="4" t="s">
        <v>191</v>
      </c>
      <c r="Q3" s="4" t="s">
        <v>192</v>
      </c>
      <c r="R3" s="4" t="s">
        <v>193</v>
      </c>
      <c r="S3" s="4" t="s">
        <v>189</v>
      </c>
      <c r="T3" s="4" t="s">
        <v>190</v>
      </c>
      <c r="U3" s="4" t="s">
        <v>191</v>
      </c>
      <c r="V3" s="4" t="s">
        <v>192</v>
      </c>
      <c r="W3" s="4" t="s">
        <v>193</v>
      </c>
      <c r="X3" s="4" t="s">
        <v>189</v>
      </c>
      <c r="Y3" s="4" t="s">
        <v>190</v>
      </c>
      <c r="Z3" s="4" t="s">
        <v>191</v>
      </c>
      <c r="AA3" s="4" t="s">
        <v>192</v>
      </c>
      <c r="AB3" s="4" t="s">
        <v>193</v>
      </c>
      <c r="AC3" s="4" t="s">
        <v>189</v>
      </c>
      <c r="AD3" s="4" t="s">
        <v>190</v>
      </c>
      <c r="AE3" s="4" t="s">
        <v>191</v>
      </c>
      <c r="AF3" s="4" t="s">
        <v>192</v>
      </c>
      <c r="AG3" s="4" t="s">
        <v>193</v>
      </c>
      <c r="AH3" t="s">
        <v>195</v>
      </c>
    </row>
    <row r="4" spans="1:34">
      <c r="A4" s="4">
        <v>1</v>
      </c>
      <c r="B4" s="4"/>
      <c r="C4" s="4"/>
      <c r="D4" s="4"/>
      <c r="E4" s="4"/>
      <c r="F4" s="4"/>
      <c r="G4" s="4"/>
      <c r="H4" s="4"/>
      <c r="I4" s="4"/>
      <c r="J4" s="4"/>
      <c r="K4" s="5">
        <f>G4+H4+I4+J4</f>
        <v>0</v>
      </c>
      <c r="L4" s="5">
        <f>F4-K4</f>
        <v>0</v>
      </c>
      <c r="M4" s="5" t="e">
        <f>L4/F4</f>
        <v>#DIV/0!</v>
      </c>
      <c r="N4" s="4">
        <f ca="1">X4+AC4</f>
        <v>0</v>
      </c>
      <c r="O4" s="4">
        <f ca="1">Y4+AD4</f>
        <v>0</v>
      </c>
      <c r="P4" s="4">
        <f ca="1">Z4+AE4</f>
        <v>0</v>
      </c>
      <c r="Q4" s="4">
        <f ca="1">AA4+AF4</f>
        <v>0</v>
      </c>
      <c r="R4" s="4">
        <f ca="1">AB4+AG4</f>
        <v>0</v>
      </c>
      <c r="S4" s="5">
        <f ca="1">G4-N4</f>
        <v>0</v>
      </c>
      <c r="T4" s="5">
        <f ca="1">H4-O4</f>
        <v>0</v>
      </c>
      <c r="U4" s="5">
        <f ca="1">I4-P4</f>
        <v>0</v>
      </c>
      <c r="V4" s="5">
        <f ca="1">J4-Q4</f>
        <v>0</v>
      </c>
      <c r="W4" s="5">
        <f ca="1">K4-R4</f>
        <v>0</v>
      </c>
      <c r="X4" s="4">
        <f ca="1">N4-AC4</f>
        <v>0</v>
      </c>
      <c r="Y4" s="4">
        <f ca="1">O4-AD4</f>
        <v>0</v>
      </c>
      <c r="Z4" s="4">
        <f ca="1">P4-AE4</f>
        <v>0</v>
      </c>
      <c r="AA4" s="4">
        <f ca="1">Q4-AF4</f>
        <v>0</v>
      </c>
      <c r="AB4" s="5">
        <f ca="1">X4+Y4+Z4+AA4</f>
        <v>0</v>
      </c>
      <c r="AC4" s="4"/>
      <c r="AD4" s="4"/>
      <c r="AE4" s="4"/>
      <c r="AF4" s="4"/>
      <c r="AG4" s="5">
        <f t="shared" ref="AG4:AG18" si="0">AC4+AD4+AE4+AF4</f>
        <v>0</v>
      </c>
      <c r="AH4" t="s">
        <v>196</v>
      </c>
    </row>
    <row r="5" spans="1:34">
      <c r="A5" s="4">
        <v>2</v>
      </c>
      <c r="B5" s="4"/>
      <c r="C5" s="4"/>
      <c r="D5" s="4"/>
      <c r="E5" s="4"/>
      <c r="F5" s="4"/>
      <c r="G5" s="4"/>
      <c r="H5" s="4"/>
      <c r="I5" s="4"/>
      <c r="J5" s="4"/>
      <c r="K5" s="5">
        <f t="shared" ref="K5:K19" si="1">G5+H5+I5+J5</f>
        <v>0</v>
      </c>
      <c r="L5" s="5">
        <f t="shared" ref="L5:L19" si="2">F5-K5</f>
        <v>0</v>
      </c>
      <c r="M5" s="5" t="e">
        <f t="shared" ref="M5:M19" si="3">L5/F5</f>
        <v>#DIV/0!</v>
      </c>
      <c r="N5" s="4">
        <f ca="1" t="shared" ref="N5:N18" si="4">X5+AC5</f>
        <v>0</v>
      </c>
      <c r="O5" s="4">
        <f ca="1" t="shared" ref="O5:O18" si="5">Y5+AD5</f>
        <v>0</v>
      </c>
      <c r="P5" s="4">
        <f ca="1" t="shared" ref="P5:P18" si="6">Z5+AE5</f>
        <v>0</v>
      </c>
      <c r="Q5" s="4">
        <f ca="1" t="shared" ref="Q5:Q18" si="7">AA5+AF5</f>
        <v>0</v>
      </c>
      <c r="R5" s="4">
        <f ca="1" t="shared" ref="R5:R18" si="8">AB5+AG5</f>
        <v>0</v>
      </c>
      <c r="S5" s="5">
        <f ca="1" t="shared" ref="S5:S18" si="9">G5-N5</f>
        <v>0</v>
      </c>
      <c r="T5" s="5">
        <f ca="1" t="shared" ref="T5:T18" si="10">H5-O5</f>
        <v>0</v>
      </c>
      <c r="U5" s="5">
        <f ca="1" t="shared" ref="U5:U18" si="11">I5-P5</f>
        <v>0</v>
      </c>
      <c r="V5" s="5">
        <f ca="1" t="shared" ref="V5:V18" si="12">J5-Q5</f>
        <v>0</v>
      </c>
      <c r="W5" s="5">
        <f ca="1" t="shared" ref="W5:W18" si="13">K5-R5</f>
        <v>0</v>
      </c>
      <c r="X5" s="4">
        <f ca="1" t="shared" ref="X5:X18" si="14">N5-AC5</f>
        <v>0</v>
      </c>
      <c r="Y5" s="4">
        <f ca="1" t="shared" ref="Y5:Y18" si="15">O5-AD5</f>
        <v>0</v>
      </c>
      <c r="Z5" s="4">
        <f ca="1" t="shared" ref="Z5:Z18" si="16">P5-AE5</f>
        <v>0</v>
      </c>
      <c r="AA5" s="4">
        <f ca="1" t="shared" ref="AA5:AA18" si="17">Q5-AF5</f>
        <v>0</v>
      </c>
      <c r="AB5" s="5">
        <f ca="1" t="shared" ref="AB5:AB19" si="18">X5+Y5+Z5+AA5</f>
        <v>0</v>
      </c>
      <c r="AC5" s="4"/>
      <c r="AD5" s="4"/>
      <c r="AE5" s="4"/>
      <c r="AF5" s="4"/>
      <c r="AG5" s="5">
        <f t="shared" si="0"/>
        <v>0</v>
      </c>
      <c r="AH5" t="s">
        <v>197</v>
      </c>
    </row>
    <row r="6" spans="1:34">
      <c r="A6" s="4">
        <v>3</v>
      </c>
      <c r="B6" s="4"/>
      <c r="C6" s="4"/>
      <c r="D6" s="4"/>
      <c r="E6" s="4"/>
      <c r="F6" s="4"/>
      <c r="G6" s="4"/>
      <c r="H6" s="4"/>
      <c r="I6" s="4"/>
      <c r="J6" s="4"/>
      <c r="K6" s="5">
        <f t="shared" si="1"/>
        <v>0</v>
      </c>
      <c r="L6" s="5">
        <f t="shared" si="2"/>
        <v>0</v>
      </c>
      <c r="M6" s="5" t="e">
        <f t="shared" si="3"/>
        <v>#DIV/0!</v>
      </c>
      <c r="N6" s="4">
        <f ca="1" t="shared" si="4"/>
        <v>0</v>
      </c>
      <c r="O6" s="4">
        <f ca="1" t="shared" si="5"/>
        <v>0</v>
      </c>
      <c r="P6" s="4">
        <f ca="1" t="shared" si="6"/>
        <v>0</v>
      </c>
      <c r="Q6" s="4">
        <f ca="1" t="shared" si="7"/>
        <v>0</v>
      </c>
      <c r="R6" s="4">
        <f ca="1" t="shared" si="8"/>
        <v>0</v>
      </c>
      <c r="S6" s="5">
        <f ca="1" t="shared" si="9"/>
        <v>0</v>
      </c>
      <c r="T6" s="5">
        <f ca="1" t="shared" si="10"/>
        <v>0</v>
      </c>
      <c r="U6" s="5">
        <f ca="1" t="shared" si="11"/>
        <v>0</v>
      </c>
      <c r="V6" s="5">
        <f ca="1" t="shared" si="12"/>
        <v>0</v>
      </c>
      <c r="W6" s="5">
        <f ca="1" t="shared" si="13"/>
        <v>0</v>
      </c>
      <c r="X6" s="4">
        <f ca="1" t="shared" si="14"/>
        <v>0</v>
      </c>
      <c r="Y6" s="4">
        <f ca="1" t="shared" si="15"/>
        <v>0</v>
      </c>
      <c r="Z6" s="4">
        <f ca="1" t="shared" si="16"/>
        <v>0</v>
      </c>
      <c r="AA6" s="4">
        <f ca="1" t="shared" si="17"/>
        <v>0</v>
      </c>
      <c r="AB6" s="5">
        <f ca="1" t="shared" si="18"/>
        <v>0</v>
      </c>
      <c r="AC6" s="4"/>
      <c r="AD6" s="4"/>
      <c r="AE6" s="4"/>
      <c r="AF6" s="4"/>
      <c r="AG6" s="5">
        <f t="shared" si="0"/>
        <v>0</v>
      </c>
      <c r="AH6" t="s">
        <v>198</v>
      </c>
    </row>
    <row r="7" spans="1:33">
      <c r="A7" s="4">
        <v>4</v>
      </c>
      <c r="B7" s="4"/>
      <c r="C7" s="4"/>
      <c r="D7" s="4"/>
      <c r="E7" s="4"/>
      <c r="F7" s="4"/>
      <c r="G7" s="4"/>
      <c r="H7" s="4"/>
      <c r="I7" s="4"/>
      <c r="J7" s="4"/>
      <c r="K7" s="5">
        <f t="shared" si="1"/>
        <v>0</v>
      </c>
      <c r="L7" s="5">
        <f t="shared" si="2"/>
        <v>0</v>
      </c>
      <c r="M7" s="5" t="e">
        <f t="shared" si="3"/>
        <v>#DIV/0!</v>
      </c>
      <c r="N7" s="4">
        <f ca="1" t="shared" si="4"/>
        <v>0</v>
      </c>
      <c r="O7" s="4">
        <f ca="1" t="shared" si="5"/>
        <v>0</v>
      </c>
      <c r="P7" s="4">
        <f ca="1" t="shared" si="6"/>
        <v>0</v>
      </c>
      <c r="Q7" s="4">
        <f ca="1" t="shared" si="7"/>
        <v>0</v>
      </c>
      <c r="R7" s="4">
        <f ca="1" t="shared" si="8"/>
        <v>0</v>
      </c>
      <c r="S7" s="5">
        <f ca="1" t="shared" si="9"/>
        <v>0</v>
      </c>
      <c r="T7" s="5">
        <f ca="1" t="shared" si="10"/>
        <v>0</v>
      </c>
      <c r="U7" s="5">
        <f ca="1" t="shared" si="11"/>
        <v>0</v>
      </c>
      <c r="V7" s="5">
        <f ca="1" t="shared" si="12"/>
        <v>0</v>
      </c>
      <c r="W7" s="5">
        <f ca="1" t="shared" si="13"/>
        <v>0</v>
      </c>
      <c r="X7" s="4">
        <f ca="1" t="shared" si="14"/>
        <v>0</v>
      </c>
      <c r="Y7" s="4">
        <f ca="1" t="shared" si="15"/>
        <v>0</v>
      </c>
      <c r="Z7" s="4">
        <f ca="1" t="shared" si="16"/>
        <v>0</v>
      </c>
      <c r="AA7" s="4">
        <f ca="1" t="shared" si="17"/>
        <v>0</v>
      </c>
      <c r="AB7" s="5">
        <f ca="1" t="shared" si="18"/>
        <v>0</v>
      </c>
      <c r="AC7" s="4"/>
      <c r="AD7" s="4"/>
      <c r="AE7" s="4"/>
      <c r="AF7" s="4"/>
      <c r="AG7" s="5">
        <f t="shared" si="0"/>
        <v>0</v>
      </c>
    </row>
    <row r="8" spans="1:33">
      <c r="A8" s="4">
        <v>5</v>
      </c>
      <c r="B8" s="4"/>
      <c r="C8" s="4"/>
      <c r="D8" s="4"/>
      <c r="E8" s="4"/>
      <c r="F8" s="4"/>
      <c r="G8" s="4"/>
      <c r="H8" s="4"/>
      <c r="I8" s="4"/>
      <c r="J8" s="4"/>
      <c r="K8" s="5">
        <f t="shared" si="1"/>
        <v>0</v>
      </c>
      <c r="L8" s="5">
        <f t="shared" si="2"/>
        <v>0</v>
      </c>
      <c r="M8" s="5" t="e">
        <f t="shared" si="3"/>
        <v>#DIV/0!</v>
      </c>
      <c r="N8" s="4">
        <f ca="1" t="shared" si="4"/>
        <v>0</v>
      </c>
      <c r="O8" s="4">
        <f ca="1" t="shared" si="5"/>
        <v>0</v>
      </c>
      <c r="P8" s="4">
        <f ca="1" t="shared" si="6"/>
        <v>0</v>
      </c>
      <c r="Q8" s="4">
        <f ca="1" t="shared" si="7"/>
        <v>0</v>
      </c>
      <c r="R8" s="4">
        <f ca="1" t="shared" si="8"/>
        <v>0</v>
      </c>
      <c r="S8" s="5">
        <f ca="1" t="shared" si="9"/>
        <v>0</v>
      </c>
      <c r="T8" s="5">
        <f ca="1" t="shared" si="10"/>
        <v>0</v>
      </c>
      <c r="U8" s="5">
        <f ca="1" t="shared" si="11"/>
        <v>0</v>
      </c>
      <c r="V8" s="5">
        <f ca="1" t="shared" si="12"/>
        <v>0</v>
      </c>
      <c r="W8" s="5">
        <f ca="1" t="shared" si="13"/>
        <v>0</v>
      </c>
      <c r="X8" s="4">
        <f ca="1" t="shared" si="14"/>
        <v>0</v>
      </c>
      <c r="Y8" s="4">
        <f ca="1" t="shared" si="15"/>
        <v>0</v>
      </c>
      <c r="Z8" s="4">
        <f ca="1" t="shared" si="16"/>
        <v>0</v>
      </c>
      <c r="AA8" s="4">
        <f ca="1" t="shared" si="17"/>
        <v>0</v>
      </c>
      <c r="AB8" s="5">
        <f ca="1" t="shared" si="18"/>
        <v>0</v>
      </c>
      <c r="AC8" s="4"/>
      <c r="AD8" s="4"/>
      <c r="AE8" s="4"/>
      <c r="AF8" s="4"/>
      <c r="AG8" s="5">
        <f t="shared" si="0"/>
        <v>0</v>
      </c>
    </row>
    <row r="9" spans="1:33">
      <c r="A9" s="4">
        <v>6</v>
      </c>
      <c r="B9" s="4"/>
      <c r="C9" s="4"/>
      <c r="D9" s="4"/>
      <c r="E9" s="4"/>
      <c r="F9" s="4"/>
      <c r="G9" s="4"/>
      <c r="H9" s="4"/>
      <c r="I9" s="4"/>
      <c r="J9" s="4"/>
      <c r="K9" s="5">
        <f t="shared" si="1"/>
        <v>0</v>
      </c>
      <c r="L9" s="5">
        <f t="shared" si="2"/>
        <v>0</v>
      </c>
      <c r="M9" s="5" t="e">
        <f t="shared" si="3"/>
        <v>#DIV/0!</v>
      </c>
      <c r="N9" s="4">
        <f ca="1" t="shared" si="4"/>
        <v>0</v>
      </c>
      <c r="O9" s="4">
        <f ca="1" t="shared" si="5"/>
        <v>0</v>
      </c>
      <c r="P9" s="4">
        <f ca="1" t="shared" si="6"/>
        <v>0</v>
      </c>
      <c r="Q9" s="4">
        <f ca="1" t="shared" si="7"/>
        <v>0</v>
      </c>
      <c r="R9" s="4">
        <f ca="1" t="shared" si="8"/>
        <v>0</v>
      </c>
      <c r="S9" s="5">
        <f ca="1" t="shared" si="9"/>
        <v>0</v>
      </c>
      <c r="T9" s="5">
        <f ca="1" t="shared" si="10"/>
        <v>0</v>
      </c>
      <c r="U9" s="5">
        <f ca="1" t="shared" si="11"/>
        <v>0</v>
      </c>
      <c r="V9" s="5">
        <f ca="1" t="shared" si="12"/>
        <v>0</v>
      </c>
      <c r="W9" s="5">
        <f ca="1" t="shared" si="13"/>
        <v>0</v>
      </c>
      <c r="X9" s="4">
        <f ca="1" t="shared" si="14"/>
        <v>0</v>
      </c>
      <c r="Y9" s="4">
        <f ca="1" t="shared" si="15"/>
        <v>0</v>
      </c>
      <c r="Z9" s="4">
        <f ca="1" t="shared" si="16"/>
        <v>0</v>
      </c>
      <c r="AA9" s="4">
        <f ca="1" t="shared" si="17"/>
        <v>0</v>
      </c>
      <c r="AB9" s="5">
        <f ca="1" t="shared" si="18"/>
        <v>0</v>
      </c>
      <c r="AC9" s="4"/>
      <c r="AD9" s="4"/>
      <c r="AE9" s="4"/>
      <c r="AF9" s="4"/>
      <c r="AG9" s="5">
        <f t="shared" si="0"/>
        <v>0</v>
      </c>
    </row>
    <row r="10" spans="1:33">
      <c r="A10" s="4">
        <v>7</v>
      </c>
      <c r="B10" s="4"/>
      <c r="C10" s="4"/>
      <c r="D10" s="4"/>
      <c r="E10" s="4"/>
      <c r="F10" s="4"/>
      <c r="G10" s="4"/>
      <c r="H10" s="4"/>
      <c r="I10" s="4"/>
      <c r="J10" s="4"/>
      <c r="K10" s="5">
        <f t="shared" si="1"/>
        <v>0</v>
      </c>
      <c r="L10" s="5">
        <f t="shared" si="2"/>
        <v>0</v>
      </c>
      <c r="M10" s="5" t="e">
        <f t="shared" si="3"/>
        <v>#DIV/0!</v>
      </c>
      <c r="N10" s="4">
        <f ca="1" t="shared" si="4"/>
        <v>0</v>
      </c>
      <c r="O10" s="4">
        <f ca="1" t="shared" si="5"/>
        <v>0</v>
      </c>
      <c r="P10" s="4">
        <f ca="1" t="shared" si="6"/>
        <v>0</v>
      </c>
      <c r="Q10" s="4">
        <f ca="1" t="shared" si="7"/>
        <v>0</v>
      </c>
      <c r="R10" s="4">
        <f ca="1" t="shared" si="8"/>
        <v>0</v>
      </c>
      <c r="S10" s="5">
        <f ca="1" t="shared" si="9"/>
        <v>0</v>
      </c>
      <c r="T10" s="5">
        <f ca="1" t="shared" si="10"/>
        <v>0</v>
      </c>
      <c r="U10" s="5">
        <f ca="1" t="shared" si="11"/>
        <v>0</v>
      </c>
      <c r="V10" s="5">
        <f ca="1" t="shared" si="12"/>
        <v>0</v>
      </c>
      <c r="W10" s="5">
        <f ca="1" t="shared" si="13"/>
        <v>0</v>
      </c>
      <c r="X10" s="4">
        <f ca="1" t="shared" si="14"/>
        <v>0</v>
      </c>
      <c r="Y10" s="4">
        <f ca="1" t="shared" si="15"/>
        <v>0</v>
      </c>
      <c r="Z10" s="4">
        <f ca="1" t="shared" si="16"/>
        <v>0</v>
      </c>
      <c r="AA10" s="4">
        <f ca="1" t="shared" si="17"/>
        <v>0</v>
      </c>
      <c r="AB10" s="5">
        <f ca="1" t="shared" si="18"/>
        <v>0</v>
      </c>
      <c r="AC10" s="4"/>
      <c r="AD10" s="4"/>
      <c r="AE10" s="4"/>
      <c r="AF10" s="4"/>
      <c r="AG10" s="5">
        <f t="shared" si="0"/>
        <v>0</v>
      </c>
    </row>
    <row r="11" spans="1:33">
      <c r="A11" s="4">
        <v>8</v>
      </c>
      <c r="B11" s="4"/>
      <c r="C11" s="4"/>
      <c r="D11" s="4"/>
      <c r="E11" s="4"/>
      <c r="F11" s="4"/>
      <c r="G11" s="4"/>
      <c r="H11" s="4"/>
      <c r="I11" s="4"/>
      <c r="J11" s="4"/>
      <c r="K11" s="5">
        <f t="shared" si="1"/>
        <v>0</v>
      </c>
      <c r="L11" s="5">
        <f t="shared" si="2"/>
        <v>0</v>
      </c>
      <c r="M11" s="5" t="e">
        <f t="shared" si="3"/>
        <v>#DIV/0!</v>
      </c>
      <c r="N11" s="4">
        <f ca="1" t="shared" si="4"/>
        <v>0</v>
      </c>
      <c r="O11" s="4">
        <f ca="1" t="shared" si="5"/>
        <v>0</v>
      </c>
      <c r="P11" s="4">
        <f ca="1" t="shared" si="6"/>
        <v>0</v>
      </c>
      <c r="Q11" s="4">
        <f ca="1" t="shared" si="7"/>
        <v>0</v>
      </c>
      <c r="R11" s="4">
        <f ca="1" t="shared" si="8"/>
        <v>0</v>
      </c>
      <c r="S11" s="5">
        <f ca="1" t="shared" si="9"/>
        <v>0</v>
      </c>
      <c r="T11" s="5">
        <f ca="1" t="shared" si="10"/>
        <v>0</v>
      </c>
      <c r="U11" s="5">
        <f ca="1" t="shared" si="11"/>
        <v>0</v>
      </c>
      <c r="V11" s="5">
        <f ca="1" t="shared" si="12"/>
        <v>0</v>
      </c>
      <c r="W11" s="5">
        <f ca="1" t="shared" si="13"/>
        <v>0</v>
      </c>
      <c r="X11" s="4">
        <f ca="1" t="shared" si="14"/>
        <v>0</v>
      </c>
      <c r="Y11" s="4">
        <f ca="1" t="shared" si="15"/>
        <v>0</v>
      </c>
      <c r="Z11" s="4">
        <f ca="1" t="shared" si="16"/>
        <v>0</v>
      </c>
      <c r="AA11" s="4">
        <f ca="1" t="shared" si="17"/>
        <v>0</v>
      </c>
      <c r="AB11" s="5">
        <f ca="1" t="shared" si="18"/>
        <v>0</v>
      </c>
      <c r="AC11" s="4"/>
      <c r="AD11" s="4"/>
      <c r="AE11" s="4"/>
      <c r="AF11" s="4"/>
      <c r="AG11" s="5">
        <f t="shared" si="0"/>
        <v>0</v>
      </c>
    </row>
    <row r="12" spans="1:33">
      <c r="A12" s="4">
        <v>9</v>
      </c>
      <c r="B12" s="4"/>
      <c r="C12" s="4"/>
      <c r="D12" s="4"/>
      <c r="E12" s="4"/>
      <c r="F12" s="4"/>
      <c r="G12" s="4"/>
      <c r="H12" s="4"/>
      <c r="I12" s="4"/>
      <c r="J12" s="4"/>
      <c r="K12" s="5">
        <f t="shared" si="1"/>
        <v>0</v>
      </c>
      <c r="L12" s="5">
        <f t="shared" si="2"/>
        <v>0</v>
      </c>
      <c r="M12" s="5" t="e">
        <f t="shared" si="3"/>
        <v>#DIV/0!</v>
      </c>
      <c r="N12" s="4">
        <f ca="1" t="shared" si="4"/>
        <v>0</v>
      </c>
      <c r="O12" s="4">
        <f ca="1" t="shared" si="5"/>
        <v>0</v>
      </c>
      <c r="P12" s="4">
        <f ca="1" t="shared" si="6"/>
        <v>0</v>
      </c>
      <c r="Q12" s="4">
        <f ca="1" t="shared" si="7"/>
        <v>0</v>
      </c>
      <c r="R12" s="4">
        <f ca="1" t="shared" si="8"/>
        <v>0</v>
      </c>
      <c r="S12" s="5">
        <f ca="1" t="shared" si="9"/>
        <v>0</v>
      </c>
      <c r="T12" s="5">
        <f ca="1" t="shared" si="10"/>
        <v>0</v>
      </c>
      <c r="U12" s="5">
        <f ca="1" t="shared" si="11"/>
        <v>0</v>
      </c>
      <c r="V12" s="5">
        <f ca="1" t="shared" si="12"/>
        <v>0</v>
      </c>
      <c r="W12" s="5">
        <f ca="1" t="shared" si="13"/>
        <v>0</v>
      </c>
      <c r="X12" s="4">
        <f ca="1" t="shared" si="14"/>
        <v>0</v>
      </c>
      <c r="Y12" s="4">
        <f ca="1" t="shared" si="15"/>
        <v>0</v>
      </c>
      <c r="Z12" s="4">
        <f ca="1" t="shared" si="16"/>
        <v>0</v>
      </c>
      <c r="AA12" s="4">
        <f ca="1" t="shared" si="17"/>
        <v>0</v>
      </c>
      <c r="AB12" s="5">
        <f ca="1" t="shared" si="18"/>
        <v>0</v>
      </c>
      <c r="AC12" s="4"/>
      <c r="AD12" s="4"/>
      <c r="AE12" s="4"/>
      <c r="AF12" s="4"/>
      <c r="AG12" s="5">
        <f t="shared" si="0"/>
        <v>0</v>
      </c>
    </row>
    <row r="13" spans="1:33">
      <c r="A13" s="4">
        <v>10</v>
      </c>
      <c r="B13" s="4"/>
      <c r="C13" s="4"/>
      <c r="D13" s="4"/>
      <c r="E13" s="4"/>
      <c r="F13" s="4"/>
      <c r="G13" s="4"/>
      <c r="H13" s="4"/>
      <c r="I13" s="4"/>
      <c r="J13" s="4"/>
      <c r="K13" s="5">
        <f t="shared" si="1"/>
        <v>0</v>
      </c>
      <c r="L13" s="5">
        <f t="shared" si="2"/>
        <v>0</v>
      </c>
      <c r="M13" s="5" t="e">
        <f t="shared" si="3"/>
        <v>#DIV/0!</v>
      </c>
      <c r="N13" s="4">
        <f ca="1" t="shared" si="4"/>
        <v>0</v>
      </c>
      <c r="O13" s="4">
        <f ca="1" t="shared" si="5"/>
        <v>0</v>
      </c>
      <c r="P13" s="4">
        <f ca="1" t="shared" si="6"/>
        <v>0</v>
      </c>
      <c r="Q13" s="4">
        <f ca="1" t="shared" si="7"/>
        <v>0</v>
      </c>
      <c r="R13" s="4">
        <f ca="1" t="shared" si="8"/>
        <v>0</v>
      </c>
      <c r="S13" s="5">
        <f ca="1" t="shared" si="9"/>
        <v>0</v>
      </c>
      <c r="T13" s="5">
        <f ca="1" t="shared" si="10"/>
        <v>0</v>
      </c>
      <c r="U13" s="5">
        <f ca="1" t="shared" si="11"/>
        <v>0</v>
      </c>
      <c r="V13" s="5">
        <f ca="1" t="shared" si="12"/>
        <v>0</v>
      </c>
      <c r="W13" s="5">
        <f ca="1" t="shared" si="13"/>
        <v>0</v>
      </c>
      <c r="X13" s="4">
        <f ca="1" t="shared" si="14"/>
        <v>0</v>
      </c>
      <c r="Y13" s="4">
        <f ca="1" t="shared" si="15"/>
        <v>0</v>
      </c>
      <c r="Z13" s="4">
        <f ca="1" t="shared" si="16"/>
        <v>0</v>
      </c>
      <c r="AA13" s="4">
        <f ca="1" t="shared" si="17"/>
        <v>0</v>
      </c>
      <c r="AB13" s="5">
        <f ca="1" t="shared" si="18"/>
        <v>0</v>
      </c>
      <c r="AC13" s="4"/>
      <c r="AD13" s="4"/>
      <c r="AE13" s="4"/>
      <c r="AF13" s="4"/>
      <c r="AG13" s="5">
        <f t="shared" si="0"/>
        <v>0</v>
      </c>
    </row>
    <row r="14" spans="1:33">
      <c r="A14" s="4">
        <v>11</v>
      </c>
      <c r="B14" s="4"/>
      <c r="C14" s="4"/>
      <c r="D14" s="4"/>
      <c r="E14" s="4"/>
      <c r="F14" s="4"/>
      <c r="G14" s="4"/>
      <c r="H14" s="4"/>
      <c r="I14" s="4"/>
      <c r="J14" s="4"/>
      <c r="K14" s="5">
        <f t="shared" si="1"/>
        <v>0</v>
      </c>
      <c r="L14" s="5">
        <f t="shared" si="2"/>
        <v>0</v>
      </c>
      <c r="M14" s="5" t="e">
        <f t="shared" si="3"/>
        <v>#DIV/0!</v>
      </c>
      <c r="N14" s="4">
        <f ca="1" t="shared" si="4"/>
        <v>0</v>
      </c>
      <c r="O14" s="4">
        <f ca="1" t="shared" si="5"/>
        <v>0</v>
      </c>
      <c r="P14" s="4">
        <f ca="1" t="shared" si="6"/>
        <v>0</v>
      </c>
      <c r="Q14" s="4">
        <f ca="1" t="shared" si="7"/>
        <v>0</v>
      </c>
      <c r="R14" s="4">
        <f ca="1" t="shared" si="8"/>
        <v>0</v>
      </c>
      <c r="S14" s="5">
        <f ca="1" t="shared" si="9"/>
        <v>0</v>
      </c>
      <c r="T14" s="5">
        <f ca="1" t="shared" si="10"/>
        <v>0</v>
      </c>
      <c r="U14" s="5">
        <f ca="1" t="shared" si="11"/>
        <v>0</v>
      </c>
      <c r="V14" s="5">
        <f ca="1" t="shared" si="12"/>
        <v>0</v>
      </c>
      <c r="W14" s="5">
        <f ca="1" t="shared" si="13"/>
        <v>0</v>
      </c>
      <c r="X14" s="4">
        <f ca="1" t="shared" si="14"/>
        <v>0</v>
      </c>
      <c r="Y14" s="4">
        <f ca="1" t="shared" si="15"/>
        <v>0</v>
      </c>
      <c r="Z14" s="4">
        <f ca="1" t="shared" si="16"/>
        <v>0</v>
      </c>
      <c r="AA14" s="4">
        <f ca="1" t="shared" si="17"/>
        <v>0</v>
      </c>
      <c r="AB14" s="5">
        <f ca="1" t="shared" si="18"/>
        <v>0</v>
      </c>
      <c r="AC14" s="4"/>
      <c r="AD14" s="4"/>
      <c r="AE14" s="4"/>
      <c r="AF14" s="4"/>
      <c r="AG14" s="5">
        <f t="shared" si="0"/>
        <v>0</v>
      </c>
    </row>
    <row r="15" spans="1:33">
      <c r="A15" s="4">
        <v>12</v>
      </c>
      <c r="B15" s="4"/>
      <c r="C15" s="4"/>
      <c r="D15" s="4"/>
      <c r="E15" s="4"/>
      <c r="F15" s="4"/>
      <c r="G15" s="4"/>
      <c r="H15" s="4"/>
      <c r="I15" s="4"/>
      <c r="J15" s="4"/>
      <c r="K15" s="5">
        <f t="shared" si="1"/>
        <v>0</v>
      </c>
      <c r="L15" s="5">
        <f t="shared" si="2"/>
        <v>0</v>
      </c>
      <c r="M15" s="5" t="e">
        <f t="shared" si="3"/>
        <v>#DIV/0!</v>
      </c>
      <c r="N15" s="4">
        <f ca="1" t="shared" si="4"/>
        <v>0</v>
      </c>
      <c r="O15" s="4">
        <f ca="1" t="shared" si="5"/>
        <v>0</v>
      </c>
      <c r="P15" s="4">
        <f ca="1" t="shared" si="6"/>
        <v>0</v>
      </c>
      <c r="Q15" s="4">
        <f ca="1" t="shared" si="7"/>
        <v>0</v>
      </c>
      <c r="R15" s="4">
        <f ca="1" t="shared" si="8"/>
        <v>0</v>
      </c>
      <c r="S15" s="5">
        <f ca="1" t="shared" si="9"/>
        <v>0</v>
      </c>
      <c r="T15" s="5">
        <f ca="1" t="shared" si="10"/>
        <v>0</v>
      </c>
      <c r="U15" s="5">
        <f ca="1" t="shared" si="11"/>
        <v>0</v>
      </c>
      <c r="V15" s="5">
        <f ca="1" t="shared" si="12"/>
        <v>0</v>
      </c>
      <c r="W15" s="5">
        <f ca="1" t="shared" si="13"/>
        <v>0</v>
      </c>
      <c r="X15" s="4">
        <f ca="1" t="shared" si="14"/>
        <v>0</v>
      </c>
      <c r="Y15" s="4">
        <f ca="1" t="shared" si="15"/>
        <v>0</v>
      </c>
      <c r="Z15" s="4">
        <f ca="1" t="shared" si="16"/>
        <v>0</v>
      </c>
      <c r="AA15" s="4">
        <f ca="1" t="shared" si="17"/>
        <v>0</v>
      </c>
      <c r="AB15" s="5">
        <f ca="1" t="shared" si="18"/>
        <v>0</v>
      </c>
      <c r="AC15" s="4"/>
      <c r="AD15" s="4"/>
      <c r="AE15" s="4"/>
      <c r="AF15" s="4"/>
      <c r="AG15" s="5">
        <f t="shared" si="0"/>
        <v>0</v>
      </c>
    </row>
    <row r="16" spans="1:33">
      <c r="A16" s="4">
        <v>13</v>
      </c>
      <c r="B16" s="4"/>
      <c r="C16" s="4"/>
      <c r="D16" s="4"/>
      <c r="E16" s="4"/>
      <c r="F16" s="4"/>
      <c r="G16" s="4"/>
      <c r="H16" s="4"/>
      <c r="I16" s="4"/>
      <c r="J16" s="4"/>
      <c r="K16" s="5">
        <f t="shared" si="1"/>
        <v>0</v>
      </c>
      <c r="L16" s="5">
        <f t="shared" si="2"/>
        <v>0</v>
      </c>
      <c r="M16" s="5" t="e">
        <f t="shared" si="3"/>
        <v>#DIV/0!</v>
      </c>
      <c r="N16" s="4">
        <f ca="1" t="shared" si="4"/>
        <v>0</v>
      </c>
      <c r="O16" s="4">
        <f ca="1" t="shared" si="5"/>
        <v>0</v>
      </c>
      <c r="P16" s="4">
        <f ca="1" t="shared" si="6"/>
        <v>0</v>
      </c>
      <c r="Q16" s="4">
        <f ca="1" t="shared" si="7"/>
        <v>0</v>
      </c>
      <c r="R16" s="4">
        <f ca="1" t="shared" si="8"/>
        <v>0</v>
      </c>
      <c r="S16" s="5">
        <f ca="1" t="shared" si="9"/>
        <v>0</v>
      </c>
      <c r="T16" s="5">
        <f ca="1" t="shared" si="10"/>
        <v>0</v>
      </c>
      <c r="U16" s="5">
        <f ca="1" t="shared" si="11"/>
        <v>0</v>
      </c>
      <c r="V16" s="5">
        <f ca="1" t="shared" si="12"/>
        <v>0</v>
      </c>
      <c r="W16" s="5">
        <f ca="1" t="shared" si="13"/>
        <v>0</v>
      </c>
      <c r="X16" s="4">
        <f ca="1" t="shared" si="14"/>
        <v>0</v>
      </c>
      <c r="Y16" s="4">
        <f ca="1" t="shared" si="15"/>
        <v>0</v>
      </c>
      <c r="Z16" s="4">
        <f ca="1" t="shared" si="16"/>
        <v>0</v>
      </c>
      <c r="AA16" s="4">
        <f ca="1" t="shared" si="17"/>
        <v>0</v>
      </c>
      <c r="AB16" s="5">
        <f ca="1" t="shared" si="18"/>
        <v>0</v>
      </c>
      <c r="AC16" s="4"/>
      <c r="AD16" s="4"/>
      <c r="AE16" s="4"/>
      <c r="AF16" s="4"/>
      <c r="AG16" s="5">
        <f t="shared" si="0"/>
        <v>0</v>
      </c>
    </row>
    <row r="17" spans="1:33">
      <c r="A17" s="4">
        <v>14</v>
      </c>
      <c r="B17" s="4"/>
      <c r="C17" s="4"/>
      <c r="D17" s="4"/>
      <c r="E17" s="4"/>
      <c r="F17" s="4"/>
      <c r="G17" s="4"/>
      <c r="H17" s="4"/>
      <c r="I17" s="4"/>
      <c r="J17" s="4"/>
      <c r="K17" s="5">
        <f t="shared" si="1"/>
        <v>0</v>
      </c>
      <c r="L17" s="5">
        <f t="shared" si="2"/>
        <v>0</v>
      </c>
      <c r="M17" s="5" t="e">
        <f t="shared" si="3"/>
        <v>#DIV/0!</v>
      </c>
      <c r="N17" s="4">
        <f ca="1" t="shared" si="4"/>
        <v>0</v>
      </c>
      <c r="O17" s="4">
        <f ca="1" t="shared" si="5"/>
        <v>0</v>
      </c>
      <c r="P17" s="4">
        <f ca="1" t="shared" si="6"/>
        <v>0</v>
      </c>
      <c r="Q17" s="4">
        <f ca="1" t="shared" si="7"/>
        <v>0</v>
      </c>
      <c r="R17" s="4">
        <f ca="1" t="shared" si="8"/>
        <v>0</v>
      </c>
      <c r="S17" s="5">
        <f ca="1" t="shared" si="9"/>
        <v>0</v>
      </c>
      <c r="T17" s="5">
        <f ca="1" t="shared" si="10"/>
        <v>0</v>
      </c>
      <c r="U17" s="5">
        <f ca="1" t="shared" si="11"/>
        <v>0</v>
      </c>
      <c r="V17" s="5">
        <f ca="1" t="shared" si="12"/>
        <v>0</v>
      </c>
      <c r="W17" s="5">
        <f ca="1" t="shared" si="13"/>
        <v>0</v>
      </c>
      <c r="X17" s="4">
        <f ca="1" t="shared" si="14"/>
        <v>0</v>
      </c>
      <c r="Y17" s="4">
        <f ca="1" t="shared" si="15"/>
        <v>0</v>
      </c>
      <c r="Z17" s="4">
        <f ca="1" t="shared" si="16"/>
        <v>0</v>
      </c>
      <c r="AA17" s="4">
        <f ca="1" t="shared" si="17"/>
        <v>0</v>
      </c>
      <c r="AB17" s="5">
        <f ca="1" t="shared" si="18"/>
        <v>0</v>
      </c>
      <c r="AC17" s="4"/>
      <c r="AD17" s="4"/>
      <c r="AE17" s="4"/>
      <c r="AF17" s="4"/>
      <c r="AG17" s="5">
        <f t="shared" si="0"/>
        <v>0</v>
      </c>
    </row>
    <row r="18" spans="1:33">
      <c r="A18" s="4">
        <v>15</v>
      </c>
      <c r="B18" s="4"/>
      <c r="C18" s="4"/>
      <c r="D18" s="4"/>
      <c r="E18" s="4"/>
      <c r="F18" s="4"/>
      <c r="G18" s="4"/>
      <c r="H18" s="4"/>
      <c r="I18" s="4"/>
      <c r="J18" s="4"/>
      <c r="K18" s="5">
        <f t="shared" si="1"/>
        <v>0</v>
      </c>
      <c r="L18" s="5">
        <f t="shared" si="2"/>
        <v>0</v>
      </c>
      <c r="M18" s="5" t="e">
        <f t="shared" si="3"/>
        <v>#DIV/0!</v>
      </c>
      <c r="N18" s="4">
        <f ca="1" t="shared" si="4"/>
        <v>0</v>
      </c>
      <c r="O18" s="4">
        <f ca="1" t="shared" si="5"/>
        <v>0</v>
      </c>
      <c r="P18" s="4">
        <f ca="1" t="shared" si="6"/>
        <v>0</v>
      </c>
      <c r="Q18" s="4">
        <f ca="1" t="shared" si="7"/>
        <v>0</v>
      </c>
      <c r="R18" s="4">
        <f ca="1" t="shared" si="8"/>
        <v>0</v>
      </c>
      <c r="S18" s="5">
        <f ca="1" t="shared" si="9"/>
        <v>0</v>
      </c>
      <c r="T18" s="5">
        <f ca="1" t="shared" si="10"/>
        <v>0</v>
      </c>
      <c r="U18" s="5">
        <f ca="1" t="shared" si="11"/>
        <v>0</v>
      </c>
      <c r="V18" s="5">
        <f ca="1" t="shared" si="12"/>
        <v>0</v>
      </c>
      <c r="W18" s="5">
        <f ca="1" t="shared" si="13"/>
        <v>0</v>
      </c>
      <c r="X18" s="4">
        <f ca="1" t="shared" si="14"/>
        <v>0</v>
      </c>
      <c r="Y18" s="4">
        <f ca="1" t="shared" si="15"/>
        <v>0</v>
      </c>
      <c r="Z18" s="4">
        <f ca="1" t="shared" si="16"/>
        <v>0</v>
      </c>
      <c r="AA18" s="4">
        <f ca="1" t="shared" si="17"/>
        <v>0</v>
      </c>
      <c r="AB18" s="5">
        <f ca="1" t="shared" si="18"/>
        <v>0</v>
      </c>
      <c r="AC18" s="4"/>
      <c r="AD18" s="4"/>
      <c r="AE18" s="4"/>
      <c r="AF18" s="4"/>
      <c r="AG18" s="5">
        <f t="shared" si="0"/>
        <v>0</v>
      </c>
    </row>
    <row r="19" spans="1:33">
      <c r="A19" s="7" t="s">
        <v>193</v>
      </c>
      <c r="B19" s="7"/>
      <c r="C19" s="7"/>
      <c r="D19" s="5">
        <f>SUM(D4:D18)</f>
        <v>0</v>
      </c>
      <c r="E19" s="5">
        <f>SUM(E4:E18)</f>
        <v>0</v>
      </c>
      <c r="F19" s="5">
        <f>SUM(F4:F18)</f>
        <v>0</v>
      </c>
      <c r="G19" s="5">
        <f t="shared" ref="G19:L19" si="19">SUM(G4:G18)</f>
        <v>0</v>
      </c>
      <c r="H19" s="5">
        <f t="shared" si="19"/>
        <v>0</v>
      </c>
      <c r="I19" s="5">
        <f t="shared" si="19"/>
        <v>0</v>
      </c>
      <c r="J19" s="5">
        <f t="shared" si="19"/>
        <v>0</v>
      </c>
      <c r="K19" s="5">
        <f t="shared" si="19"/>
        <v>0</v>
      </c>
      <c r="L19" s="5">
        <f t="shared" si="19"/>
        <v>0</v>
      </c>
      <c r="M19" s="5" t="e">
        <f>L19/F19</f>
        <v>#DIV/0!</v>
      </c>
      <c r="N19" s="5">
        <f ca="1">SUM(N4:N18)</f>
        <v>0</v>
      </c>
      <c r="O19" s="5">
        <f ca="1" t="shared" ref="O19:W19" si="20">SUM(O4:O18)</f>
        <v>0</v>
      </c>
      <c r="P19" s="5">
        <f ca="1" t="shared" si="20"/>
        <v>0</v>
      </c>
      <c r="Q19" s="5">
        <f ca="1" t="shared" si="20"/>
        <v>0</v>
      </c>
      <c r="R19" s="5">
        <f ca="1" t="shared" si="20"/>
        <v>0</v>
      </c>
      <c r="S19" s="5">
        <f ca="1" t="shared" si="20"/>
        <v>0</v>
      </c>
      <c r="T19" s="5">
        <f ca="1" t="shared" si="20"/>
        <v>0</v>
      </c>
      <c r="U19" s="5">
        <f ca="1" t="shared" si="20"/>
        <v>0</v>
      </c>
      <c r="V19" s="5">
        <f ca="1" t="shared" si="20"/>
        <v>0</v>
      </c>
      <c r="W19" s="5">
        <f ca="1" t="shared" si="20"/>
        <v>0</v>
      </c>
      <c r="X19" s="5">
        <f ca="1" t="shared" ref="X19:AG19" si="21">SUM(X4:X18)</f>
        <v>0</v>
      </c>
      <c r="Y19" s="5">
        <f ca="1" t="shared" si="21"/>
        <v>0</v>
      </c>
      <c r="Z19" s="5">
        <f ca="1" t="shared" si="21"/>
        <v>0</v>
      </c>
      <c r="AA19" s="5">
        <f ca="1" t="shared" si="21"/>
        <v>0</v>
      </c>
      <c r="AB19" s="5">
        <f ca="1" t="shared" si="21"/>
        <v>0</v>
      </c>
      <c r="AC19" s="5">
        <f t="shared" si="21"/>
        <v>0</v>
      </c>
      <c r="AD19" s="5">
        <f t="shared" si="21"/>
        <v>0</v>
      </c>
      <c r="AE19" s="5">
        <f t="shared" si="21"/>
        <v>0</v>
      </c>
      <c r="AF19" s="5">
        <f t="shared" si="21"/>
        <v>0</v>
      </c>
      <c r="AG19" s="5">
        <f t="shared" si="21"/>
        <v>0</v>
      </c>
    </row>
    <row r="20" spans="1:4">
      <c r="A20" t="s">
        <v>199</v>
      </c>
      <c r="D20" t="s">
        <v>200</v>
      </c>
    </row>
    <row r="21" spans="1:4">
      <c r="A21" t="s">
        <v>201</v>
      </c>
      <c r="D21" t="s">
        <v>202</v>
      </c>
    </row>
    <row r="22" spans="1:4">
      <c r="A22" t="s">
        <v>203</v>
      </c>
      <c r="D22" t="s">
        <v>204</v>
      </c>
    </row>
    <row r="23" spans="1:1">
      <c r="A23" t="s">
        <v>205</v>
      </c>
    </row>
    <row r="25" spans="1:1">
      <c r="A25" t="s">
        <v>206</v>
      </c>
    </row>
    <row r="26" spans="1:1">
      <c r="A26" t="s">
        <v>207</v>
      </c>
    </row>
    <row r="27" spans="1:1">
      <c r="A27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4">
      <c r="A36" t="s">
        <v>216</v>
      </c>
      <c r="D36" t="s">
        <v>217</v>
      </c>
    </row>
    <row r="37" spans="1:4">
      <c r="A37" t="s">
        <v>212</v>
      </c>
      <c r="D37" t="s">
        <v>218</v>
      </c>
    </row>
    <row r="38" spans="1:4">
      <c r="A38" t="s">
        <v>213</v>
      </c>
      <c r="D38" t="s">
        <v>219</v>
      </c>
    </row>
    <row r="39" spans="1:4">
      <c r="A39" t="s">
        <v>214</v>
      </c>
      <c r="D39" t="s">
        <v>220</v>
      </c>
    </row>
    <row r="40" spans="1:1">
      <c r="A40" t="s">
        <v>221</v>
      </c>
    </row>
    <row r="41" spans="1:1">
      <c r="A41" t="s">
        <v>222</v>
      </c>
    </row>
    <row r="42" spans="1:1">
      <c r="A42" t="s">
        <v>223</v>
      </c>
    </row>
    <row r="43" spans="1:1">
      <c r="A43" t="s">
        <v>224</v>
      </c>
    </row>
  </sheetData>
  <mergeCells count="9">
    <mergeCell ref="A1:AG1"/>
    <mergeCell ref="A2:F2"/>
    <mergeCell ref="G2:K2"/>
    <mergeCell ref="L2:M2"/>
    <mergeCell ref="N2:R2"/>
    <mergeCell ref="S2:W2"/>
    <mergeCell ref="X2:AB2"/>
    <mergeCell ref="AC2:AG2"/>
    <mergeCell ref="A19:C19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zoomScale="160" zoomScaleNormal="160" workbookViewId="0">
      <pane ySplit="2" topLeftCell="A21" activePane="bottomLeft" state="frozen"/>
      <selection/>
      <selection pane="bottomLeft" activeCell="A26" sqref="A26:F32"/>
    </sheetView>
  </sheetViews>
  <sheetFormatPr defaultColWidth="8.88888888888889" defaultRowHeight="14.4" outlineLevelCol="5"/>
  <cols>
    <col min="1" max="1" width="22" customWidth="1"/>
    <col min="2" max="3" width="16.4444444444444" customWidth="1"/>
  </cols>
  <sheetData>
    <row r="1" ht="25.8" spans="1:6">
      <c r="A1" s="1" t="s">
        <v>225</v>
      </c>
      <c r="B1" s="2"/>
      <c r="C1" s="2"/>
      <c r="D1" s="2"/>
      <c r="E1" s="2"/>
      <c r="F1" s="2"/>
    </row>
    <row r="2" spans="1:6">
      <c r="A2" s="4" t="s">
        <v>226</v>
      </c>
      <c r="B2" s="4" t="s">
        <v>227</v>
      </c>
      <c r="C2" s="4" t="s">
        <v>228</v>
      </c>
      <c r="D2" s="4" t="s">
        <v>229</v>
      </c>
      <c r="E2" s="4" t="s">
        <v>230</v>
      </c>
      <c r="F2" s="4" t="s">
        <v>231</v>
      </c>
    </row>
    <row r="3" spans="1:6">
      <c r="A3" s="7" t="s">
        <v>232</v>
      </c>
      <c r="B3" s="4" t="s">
        <v>233</v>
      </c>
      <c r="C3" s="5"/>
      <c r="D3" s="4"/>
      <c r="E3" s="4"/>
      <c r="F3" s="4"/>
    </row>
    <row r="4" spans="1:6">
      <c r="A4" s="7"/>
      <c r="B4" s="4" t="s">
        <v>234</v>
      </c>
      <c r="C4" s="5"/>
      <c r="D4" s="4"/>
      <c r="E4" s="4"/>
      <c r="F4" s="4"/>
    </row>
    <row r="5" spans="1:6">
      <c r="A5" s="7"/>
      <c r="B5" s="4" t="s">
        <v>235</v>
      </c>
      <c r="C5" s="5"/>
      <c r="D5" s="4"/>
      <c r="E5" s="4"/>
      <c r="F5" s="4"/>
    </row>
    <row r="6" spans="1:6">
      <c r="A6" s="7"/>
      <c r="B6" s="4" t="s">
        <v>236</v>
      </c>
      <c r="C6" s="8"/>
      <c r="D6" s="4"/>
      <c r="E6" s="4"/>
      <c r="F6" s="4"/>
    </row>
    <row r="7" spans="1:6">
      <c r="A7" s="7"/>
      <c r="B7" s="4" t="s">
        <v>237</v>
      </c>
      <c r="C7" s="8"/>
      <c r="D7" s="4"/>
      <c r="E7" s="4"/>
      <c r="F7" s="4"/>
    </row>
    <row r="8" spans="1:6">
      <c r="A8" s="7"/>
      <c r="B8" s="4" t="s">
        <v>238</v>
      </c>
      <c r="C8" s="8"/>
      <c r="D8" s="4"/>
      <c r="E8" s="4"/>
      <c r="F8" s="4"/>
    </row>
    <row r="9" spans="1:6">
      <c r="A9" s="7"/>
      <c r="B9" s="4" t="s">
        <v>239</v>
      </c>
      <c r="C9" s="4"/>
      <c r="D9" s="5"/>
      <c r="E9" s="4"/>
      <c r="F9" s="4"/>
    </row>
    <row r="10" spans="1:6">
      <c r="A10" s="7"/>
      <c r="B10" s="4" t="s">
        <v>240</v>
      </c>
      <c r="C10" s="4"/>
      <c r="D10" s="5"/>
      <c r="E10" s="4"/>
      <c r="F10" s="4"/>
    </row>
    <row r="11" spans="1:6">
      <c r="A11" s="7"/>
      <c r="B11" s="4" t="s">
        <v>241</v>
      </c>
      <c r="C11" s="4"/>
      <c r="D11" s="5"/>
      <c r="E11" s="4"/>
      <c r="F11" s="4"/>
    </row>
    <row r="12" spans="1:6">
      <c r="A12" s="4" t="s">
        <v>242</v>
      </c>
      <c r="B12" s="4"/>
      <c r="C12" s="4"/>
      <c r="D12" s="5"/>
      <c r="E12" s="4"/>
      <c r="F12" s="4"/>
    </row>
    <row r="13" spans="1:6">
      <c r="A13" s="7" t="s">
        <v>243</v>
      </c>
      <c r="B13" s="4" t="s">
        <v>244</v>
      </c>
      <c r="C13" s="4"/>
      <c r="D13" s="5"/>
      <c r="E13" s="4"/>
      <c r="F13" s="4"/>
    </row>
    <row r="14" spans="1:6">
      <c r="A14" s="7"/>
      <c r="B14" s="4" t="s">
        <v>245</v>
      </c>
      <c r="C14" s="4"/>
      <c r="D14" s="5"/>
      <c r="E14" s="4"/>
      <c r="F14" s="4"/>
    </row>
    <row r="15" spans="1:6">
      <c r="A15" s="7"/>
      <c r="B15" s="4" t="s">
        <v>246</v>
      </c>
      <c r="C15" s="4"/>
      <c r="D15" s="5"/>
      <c r="E15" s="4"/>
      <c r="F15" s="4"/>
    </row>
    <row r="16" spans="1:6">
      <c r="A16" s="7"/>
      <c r="B16" s="4" t="s">
        <v>247</v>
      </c>
      <c r="C16" s="4"/>
      <c r="D16" s="5"/>
      <c r="E16" s="4"/>
      <c r="F16" s="4"/>
    </row>
    <row r="17" spans="1:6">
      <c r="A17" s="7"/>
      <c r="B17" s="4" t="s">
        <v>248</v>
      </c>
      <c r="C17" s="4"/>
      <c r="D17" s="5"/>
      <c r="E17" s="4"/>
      <c r="F17" s="4"/>
    </row>
    <row r="18" spans="1:6">
      <c r="A18" s="7"/>
      <c r="B18" s="4" t="s">
        <v>249</v>
      </c>
      <c r="C18" s="4"/>
      <c r="D18" s="5"/>
      <c r="E18" s="4"/>
      <c r="F18" s="4"/>
    </row>
    <row r="19" spans="1:6">
      <c r="A19" s="7"/>
      <c r="B19" s="4" t="s">
        <v>250</v>
      </c>
      <c r="C19" s="4"/>
      <c r="D19" s="5"/>
      <c r="E19" s="4"/>
      <c r="F19" s="4"/>
    </row>
    <row r="20" spans="1:6">
      <c r="A20" s="7"/>
      <c r="B20" s="4" t="s">
        <v>251</v>
      </c>
      <c r="C20" s="4"/>
      <c r="D20" s="4"/>
      <c r="E20" s="5"/>
      <c r="F20" s="4"/>
    </row>
    <row r="21" spans="1:6">
      <c r="A21" s="7"/>
      <c r="B21" s="4" t="s">
        <v>252</v>
      </c>
      <c r="C21" s="4"/>
      <c r="D21" s="4"/>
      <c r="E21" s="5"/>
      <c r="F21" s="4"/>
    </row>
    <row r="22" spans="1:6">
      <c r="A22" s="7"/>
      <c r="B22" s="4" t="s">
        <v>253</v>
      </c>
      <c r="C22" s="4"/>
      <c r="D22" s="4"/>
      <c r="E22" s="5"/>
      <c r="F22" s="4"/>
    </row>
    <row r="23" spans="1:6">
      <c r="A23" s="7"/>
      <c r="B23" s="4" t="s">
        <v>254</v>
      </c>
      <c r="C23" s="4"/>
      <c r="D23" s="5"/>
      <c r="E23" s="4"/>
      <c r="F23" s="4"/>
    </row>
    <row r="24" spans="1:6">
      <c r="A24" s="7"/>
      <c r="B24" s="4" t="s">
        <v>255</v>
      </c>
      <c r="C24" s="4"/>
      <c r="D24" s="5"/>
      <c r="E24" s="4"/>
      <c r="F24" s="4"/>
    </row>
    <row r="25" spans="1:6">
      <c r="A25" s="4" t="s">
        <v>256</v>
      </c>
      <c r="B25" s="4"/>
      <c r="C25" s="4"/>
      <c r="D25" s="5"/>
      <c r="E25" s="5"/>
      <c r="F25" s="4"/>
    </row>
    <row r="26" spans="1:6">
      <c r="A26" s="3" t="s">
        <v>257</v>
      </c>
      <c r="B26" s="4" t="s">
        <v>258</v>
      </c>
      <c r="C26" s="4"/>
      <c r="D26" s="5"/>
      <c r="E26" s="4"/>
      <c r="F26" s="4"/>
    </row>
    <row r="27" spans="1:6">
      <c r="A27" s="3"/>
      <c r="B27" s="4" t="s">
        <v>259</v>
      </c>
      <c r="C27" s="4"/>
      <c r="D27" s="5"/>
      <c r="E27" s="4"/>
      <c r="F27" s="4"/>
    </row>
    <row r="28" spans="1:6">
      <c r="A28" s="3"/>
      <c r="B28" s="4" t="s">
        <v>260</v>
      </c>
      <c r="C28" s="4"/>
      <c r="D28" s="5"/>
      <c r="E28" s="4"/>
      <c r="F28" s="4"/>
    </row>
    <row r="29" spans="1:6">
      <c r="A29" s="3"/>
      <c r="B29" s="4" t="s">
        <v>261</v>
      </c>
      <c r="C29" s="4"/>
      <c r="D29" s="5"/>
      <c r="E29" s="4"/>
      <c r="F29" s="4"/>
    </row>
    <row r="30" spans="1:6">
      <c r="A30" s="3"/>
      <c r="B30" s="4" t="s">
        <v>262</v>
      </c>
      <c r="C30" s="4"/>
      <c r="D30" s="4"/>
      <c r="E30" s="4"/>
      <c r="F30" s="5"/>
    </row>
    <row r="31" spans="1:6">
      <c r="A31" s="3"/>
      <c r="B31" s="4" t="s">
        <v>263</v>
      </c>
      <c r="C31" s="4"/>
      <c r="D31" s="4"/>
      <c r="E31" s="4"/>
      <c r="F31" s="5"/>
    </row>
    <row r="32" spans="1:6">
      <c r="A32" s="3" t="s">
        <v>193</v>
      </c>
      <c r="B32" s="3"/>
      <c r="C32" s="4">
        <f>SUM(C3:C31)</f>
        <v>0</v>
      </c>
      <c r="D32" s="4">
        <f>SUM(D3:D31)</f>
        <v>0</v>
      </c>
      <c r="E32" s="4">
        <f>SUM(E3:E31)</f>
        <v>0</v>
      </c>
      <c r="F32" s="4">
        <f>SUM(F3:F31)</f>
        <v>0</v>
      </c>
    </row>
  </sheetData>
  <mergeCells count="5">
    <mergeCell ref="A1:F1"/>
    <mergeCell ref="A32:B32"/>
    <mergeCell ref="A3:A11"/>
    <mergeCell ref="A13:A24"/>
    <mergeCell ref="A26:A3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abSelected="1" zoomScale="130" zoomScaleNormal="130" workbookViewId="0">
      <selection activeCell="M19" sqref="M19"/>
    </sheetView>
  </sheetViews>
  <sheetFormatPr defaultColWidth="8.88888888888889" defaultRowHeight="14.4"/>
  <cols>
    <col min="3" max="3" width="11.8888888888889" customWidth="1"/>
    <col min="4" max="5" width="9.66666666666667" customWidth="1"/>
    <col min="6" max="6" width="14.1111111111111" customWidth="1"/>
    <col min="7" max="10" width="11.8888888888889" customWidth="1"/>
    <col min="11" max="12" width="10.7777777777778" customWidth="1"/>
    <col min="13" max="15" width="11.8888888888889" customWidth="1"/>
  </cols>
  <sheetData>
    <row r="1" ht="25.8" spans="1:15">
      <c r="A1" s="1" t="s">
        <v>264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3" t="s">
        <v>265</v>
      </c>
      <c r="B2" s="3"/>
      <c r="C2" s="3"/>
      <c r="D2" s="3"/>
      <c r="E2" s="3" t="s">
        <v>266</v>
      </c>
      <c r="F2" s="3"/>
      <c r="G2" s="3"/>
      <c r="H2" s="3"/>
      <c r="I2" s="3"/>
      <c r="J2" s="3" t="s">
        <v>267</v>
      </c>
      <c r="K2" s="3"/>
      <c r="L2" s="3"/>
      <c r="M2" s="3" t="s">
        <v>268</v>
      </c>
      <c r="N2" s="3"/>
      <c r="O2" s="3" t="s">
        <v>269</v>
      </c>
    </row>
    <row r="3" spans="1:15">
      <c r="A3" s="4" t="s">
        <v>270</v>
      </c>
      <c r="B3" s="4" t="s">
        <v>1</v>
      </c>
      <c r="C3" s="4" t="s">
        <v>271</v>
      </c>
      <c r="D3" s="4" t="s">
        <v>272</v>
      </c>
      <c r="E3" s="4" t="s">
        <v>273</v>
      </c>
      <c r="F3" s="4" t="s">
        <v>229</v>
      </c>
      <c r="G3" s="4" t="s">
        <v>230</v>
      </c>
      <c r="H3" s="4" t="s">
        <v>231</v>
      </c>
      <c r="I3" s="4" t="s">
        <v>274</v>
      </c>
      <c r="J3" s="4" t="s">
        <v>147</v>
      </c>
      <c r="K3" s="4" t="s">
        <v>275</v>
      </c>
      <c r="L3" s="4" t="s">
        <v>276</v>
      </c>
      <c r="M3" s="4" t="s">
        <v>277</v>
      </c>
      <c r="N3" s="4" t="s">
        <v>278</v>
      </c>
      <c r="O3" s="4"/>
    </row>
    <row r="4" spans="1:15">
      <c r="A4" s="4">
        <v>1</v>
      </c>
      <c r="B4" s="4">
        <f>毛利润核算表!F19</f>
        <v>0</v>
      </c>
      <c r="C4" s="4">
        <f ca="1">毛利润核算表!R19</f>
        <v>0</v>
      </c>
      <c r="D4" s="5">
        <f ca="1">B4-C4</f>
        <v>0</v>
      </c>
      <c r="E4" s="4">
        <f>期间费用核算表!C32</f>
        <v>0</v>
      </c>
      <c r="F4" s="4">
        <f>期间费用核算表!D32</f>
        <v>0</v>
      </c>
      <c r="G4" s="4">
        <f>期间费用核算表!E32</f>
        <v>0</v>
      </c>
      <c r="H4" s="4">
        <f>期间费用核算表!F32</f>
        <v>0</v>
      </c>
      <c r="I4" s="5">
        <f ca="1">D4-E4-F4-G4-H4</f>
        <v>0</v>
      </c>
      <c r="J4" s="4"/>
      <c r="K4" s="4"/>
      <c r="L4" s="5">
        <f>J4+K4</f>
        <v>0</v>
      </c>
      <c r="M4" s="4"/>
      <c r="N4" s="4"/>
      <c r="O4" s="5">
        <f ca="1">I4+L4+M4-N4</f>
        <v>0</v>
      </c>
    </row>
    <row r="5" spans="1:15">
      <c r="A5" s="4">
        <v>2</v>
      </c>
      <c r="B5" s="4"/>
      <c r="C5" s="4"/>
      <c r="D5" s="5">
        <f t="shared" ref="D5:D16" si="0">B5-C5</f>
        <v>0</v>
      </c>
      <c r="E5" s="4"/>
      <c r="F5" s="4"/>
      <c r="G5" s="4"/>
      <c r="H5" s="4"/>
      <c r="I5" s="5">
        <f t="shared" ref="I5:I16" si="1">D5-E5-F5-G5-H5</f>
        <v>0</v>
      </c>
      <c r="J5" s="4"/>
      <c r="K5" s="4"/>
      <c r="L5" s="5">
        <f t="shared" ref="L5:L16" si="2">J5+K5</f>
        <v>0</v>
      </c>
      <c r="M5" s="4"/>
      <c r="N5" s="4"/>
      <c r="O5" s="5">
        <f t="shared" ref="O5:O16" si="3">I5+L5+M5-N5</f>
        <v>0</v>
      </c>
    </row>
    <row r="6" spans="1:15">
      <c r="A6" s="4">
        <v>3</v>
      </c>
      <c r="B6" s="4"/>
      <c r="C6" s="4"/>
      <c r="D6" s="5">
        <f t="shared" si="0"/>
        <v>0</v>
      </c>
      <c r="E6" s="4"/>
      <c r="F6" s="4"/>
      <c r="G6" s="4"/>
      <c r="H6" s="4"/>
      <c r="I6" s="5">
        <f t="shared" si="1"/>
        <v>0</v>
      </c>
      <c r="J6" s="4"/>
      <c r="K6" s="4"/>
      <c r="L6" s="5">
        <f t="shared" si="2"/>
        <v>0</v>
      </c>
      <c r="M6" s="4"/>
      <c r="N6" s="4"/>
      <c r="O6" s="5">
        <f t="shared" si="3"/>
        <v>0</v>
      </c>
    </row>
    <row r="7" spans="1:15">
      <c r="A7" s="4">
        <v>4</v>
      </c>
      <c r="B7" s="4"/>
      <c r="C7" s="4"/>
      <c r="D7" s="5">
        <f t="shared" si="0"/>
        <v>0</v>
      </c>
      <c r="E7" s="4"/>
      <c r="F7" s="4"/>
      <c r="G7" s="4"/>
      <c r="H7" s="4"/>
      <c r="I7" s="5">
        <f t="shared" si="1"/>
        <v>0</v>
      </c>
      <c r="J7" s="4"/>
      <c r="K7" s="4"/>
      <c r="L7" s="5">
        <f t="shared" si="2"/>
        <v>0</v>
      </c>
      <c r="M7" s="4"/>
      <c r="N7" s="4"/>
      <c r="O7" s="5">
        <f t="shared" si="3"/>
        <v>0</v>
      </c>
    </row>
    <row r="8" spans="1:15">
      <c r="A8" s="4">
        <v>5</v>
      </c>
      <c r="B8" s="4"/>
      <c r="C8" s="4"/>
      <c r="D8" s="5">
        <f t="shared" si="0"/>
        <v>0</v>
      </c>
      <c r="E8" s="4"/>
      <c r="F8" s="4"/>
      <c r="G8" s="4"/>
      <c r="H8" s="4"/>
      <c r="I8" s="5">
        <f t="shared" si="1"/>
        <v>0</v>
      </c>
      <c r="J8" s="4"/>
      <c r="K8" s="4"/>
      <c r="L8" s="5">
        <f t="shared" si="2"/>
        <v>0</v>
      </c>
      <c r="M8" s="4"/>
      <c r="N8" s="4"/>
      <c r="O8" s="5">
        <f t="shared" si="3"/>
        <v>0</v>
      </c>
    </row>
    <row r="9" spans="1:15">
      <c r="A9" s="4">
        <v>6</v>
      </c>
      <c r="B9" s="4"/>
      <c r="C9" s="4"/>
      <c r="D9" s="5">
        <f t="shared" si="0"/>
        <v>0</v>
      </c>
      <c r="E9" s="4"/>
      <c r="F9" s="4"/>
      <c r="G9" s="4"/>
      <c r="H9" s="4"/>
      <c r="I9" s="5">
        <f t="shared" si="1"/>
        <v>0</v>
      </c>
      <c r="J9" s="4"/>
      <c r="K9" s="4"/>
      <c r="L9" s="5">
        <f t="shared" si="2"/>
        <v>0</v>
      </c>
      <c r="M9" s="4"/>
      <c r="N9" s="4"/>
      <c r="O9" s="5">
        <f t="shared" si="3"/>
        <v>0</v>
      </c>
    </row>
    <row r="10" spans="1:15">
      <c r="A10" s="4">
        <v>7</v>
      </c>
      <c r="B10" s="4"/>
      <c r="C10" s="4"/>
      <c r="D10" s="5">
        <f t="shared" si="0"/>
        <v>0</v>
      </c>
      <c r="E10" s="4"/>
      <c r="F10" s="4"/>
      <c r="G10" s="4"/>
      <c r="H10" s="4"/>
      <c r="I10" s="5">
        <f t="shared" si="1"/>
        <v>0</v>
      </c>
      <c r="J10" s="4"/>
      <c r="K10" s="4"/>
      <c r="L10" s="5">
        <f t="shared" si="2"/>
        <v>0</v>
      </c>
      <c r="M10" s="4"/>
      <c r="N10" s="4"/>
      <c r="O10" s="5">
        <f t="shared" si="3"/>
        <v>0</v>
      </c>
    </row>
    <row r="11" spans="1:15">
      <c r="A11" s="4">
        <v>8</v>
      </c>
      <c r="B11" s="4"/>
      <c r="C11" s="4"/>
      <c r="D11" s="5">
        <f t="shared" si="0"/>
        <v>0</v>
      </c>
      <c r="E11" s="4"/>
      <c r="F11" s="4"/>
      <c r="G11" s="4"/>
      <c r="H11" s="4"/>
      <c r="I11" s="5">
        <f t="shared" si="1"/>
        <v>0</v>
      </c>
      <c r="J11" s="4"/>
      <c r="K11" s="4"/>
      <c r="L11" s="5">
        <f t="shared" si="2"/>
        <v>0</v>
      </c>
      <c r="M11" s="4"/>
      <c r="N11" s="4"/>
      <c r="O11" s="5">
        <f t="shared" si="3"/>
        <v>0</v>
      </c>
    </row>
    <row r="12" spans="1:15">
      <c r="A12" s="4">
        <v>9</v>
      </c>
      <c r="B12" s="4"/>
      <c r="C12" s="4"/>
      <c r="D12" s="5">
        <f t="shared" si="0"/>
        <v>0</v>
      </c>
      <c r="E12" s="4"/>
      <c r="F12" s="4"/>
      <c r="G12" s="4"/>
      <c r="H12" s="4"/>
      <c r="I12" s="5">
        <f t="shared" si="1"/>
        <v>0</v>
      </c>
      <c r="J12" s="4"/>
      <c r="K12" s="4"/>
      <c r="L12" s="5">
        <f t="shared" si="2"/>
        <v>0</v>
      </c>
      <c r="M12" s="4"/>
      <c r="N12" s="4"/>
      <c r="O12" s="5">
        <f t="shared" si="3"/>
        <v>0</v>
      </c>
    </row>
    <row r="13" spans="1:15">
      <c r="A13" s="4">
        <v>10</v>
      </c>
      <c r="B13" s="4"/>
      <c r="C13" s="4"/>
      <c r="D13" s="5">
        <f t="shared" si="0"/>
        <v>0</v>
      </c>
      <c r="E13" s="4"/>
      <c r="F13" s="4"/>
      <c r="G13" s="4"/>
      <c r="H13" s="4"/>
      <c r="I13" s="5">
        <f t="shared" si="1"/>
        <v>0</v>
      </c>
      <c r="J13" s="4"/>
      <c r="K13" s="4"/>
      <c r="L13" s="5">
        <f t="shared" si="2"/>
        <v>0</v>
      </c>
      <c r="M13" s="4"/>
      <c r="N13" s="4"/>
      <c r="O13" s="5">
        <f t="shared" si="3"/>
        <v>0</v>
      </c>
    </row>
    <row r="14" spans="1:15">
      <c r="A14" s="4">
        <v>11</v>
      </c>
      <c r="B14" s="4"/>
      <c r="C14" s="4"/>
      <c r="D14" s="5">
        <f t="shared" si="0"/>
        <v>0</v>
      </c>
      <c r="E14" s="4"/>
      <c r="F14" s="4"/>
      <c r="G14" s="4"/>
      <c r="H14" s="4"/>
      <c r="I14" s="5">
        <f t="shared" si="1"/>
        <v>0</v>
      </c>
      <c r="J14" s="4"/>
      <c r="K14" s="4"/>
      <c r="L14" s="5">
        <f t="shared" si="2"/>
        <v>0</v>
      </c>
      <c r="M14" s="4"/>
      <c r="N14" s="4"/>
      <c r="O14" s="5">
        <f t="shared" si="3"/>
        <v>0</v>
      </c>
    </row>
    <row r="15" spans="1:15">
      <c r="A15" s="4">
        <v>12</v>
      </c>
      <c r="B15" s="4"/>
      <c r="C15" s="4"/>
      <c r="D15" s="5">
        <f t="shared" si="0"/>
        <v>0</v>
      </c>
      <c r="E15" s="4"/>
      <c r="F15" s="4"/>
      <c r="G15" s="4"/>
      <c r="H15" s="4"/>
      <c r="I15" s="5">
        <f t="shared" si="1"/>
        <v>0</v>
      </c>
      <c r="J15" s="4"/>
      <c r="K15" s="4"/>
      <c r="L15" s="5">
        <f t="shared" si="2"/>
        <v>0</v>
      </c>
      <c r="M15" s="4"/>
      <c r="N15" s="4"/>
      <c r="O15" s="5">
        <f t="shared" si="3"/>
        <v>0</v>
      </c>
    </row>
    <row r="16" spans="1:15">
      <c r="A16" s="4" t="s">
        <v>193</v>
      </c>
      <c r="B16" s="5">
        <f>SUM(B4:B15)</f>
        <v>0</v>
      </c>
      <c r="C16" s="5">
        <f ca="1" t="shared" ref="C16:O16" si="4">SUM(C4:C15)</f>
        <v>0</v>
      </c>
      <c r="D16" s="5">
        <f ca="1" t="shared" si="4"/>
        <v>0</v>
      </c>
      <c r="E16" s="5">
        <f t="shared" si="4"/>
        <v>0</v>
      </c>
      <c r="F16" s="5">
        <f t="shared" si="4"/>
        <v>0</v>
      </c>
      <c r="G16" s="5">
        <f t="shared" si="4"/>
        <v>0</v>
      </c>
      <c r="H16" s="5">
        <f t="shared" si="4"/>
        <v>0</v>
      </c>
      <c r="I16" s="5">
        <f ca="1" t="shared" si="4"/>
        <v>0</v>
      </c>
      <c r="J16" s="5">
        <f t="shared" si="4"/>
        <v>0</v>
      </c>
      <c r="K16" s="5">
        <f t="shared" si="4"/>
        <v>0</v>
      </c>
      <c r="L16" s="5">
        <f t="shared" si="4"/>
        <v>0</v>
      </c>
      <c r="M16" s="5">
        <f t="shared" si="4"/>
        <v>0</v>
      </c>
      <c r="N16" s="5">
        <f t="shared" si="4"/>
        <v>0</v>
      </c>
      <c r="O16" s="5">
        <f ca="1" t="shared" si="4"/>
        <v>0</v>
      </c>
    </row>
    <row r="18" ht="25.8" spans="1:12">
      <c r="A18" s="1" t="s">
        <v>279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4" t="s">
        <v>270</v>
      </c>
      <c r="B19" s="6" t="s">
        <v>280</v>
      </c>
      <c r="C19" s="6" t="s">
        <v>281</v>
      </c>
      <c r="D19" s="6" t="s">
        <v>282</v>
      </c>
      <c r="E19" s="4" t="s">
        <v>283</v>
      </c>
      <c r="F19" s="4" t="s">
        <v>284</v>
      </c>
      <c r="G19" s="4" t="s">
        <v>285</v>
      </c>
      <c r="H19" s="4" t="s">
        <v>286</v>
      </c>
      <c r="I19" s="4" t="s">
        <v>287</v>
      </c>
      <c r="J19" s="4" t="s">
        <v>288</v>
      </c>
      <c r="K19" s="4" t="s">
        <v>289</v>
      </c>
      <c r="L19" s="4" t="s">
        <v>290</v>
      </c>
    </row>
    <row r="20" spans="1:12">
      <c r="A20" s="4">
        <v>1</v>
      </c>
      <c r="B20" s="5">
        <f ca="1">O4</f>
        <v>0</v>
      </c>
      <c r="C20" s="5">
        <f ca="1">B20*0.05</f>
        <v>0</v>
      </c>
      <c r="D20" s="5">
        <f ca="1">B20-C20</f>
        <v>0</v>
      </c>
      <c r="E20" s="5">
        <f ca="1">D20*0.1</f>
        <v>0</v>
      </c>
      <c r="F20" s="5">
        <f ca="1">D20-E20</f>
        <v>0</v>
      </c>
      <c r="G20" s="5">
        <f ca="1">F20*0.5</f>
        <v>0</v>
      </c>
      <c r="H20" s="4">
        <f ca="1">F20*0.1</f>
        <v>0</v>
      </c>
      <c r="I20" s="4">
        <f ca="1">F20*0.15</f>
        <v>0</v>
      </c>
      <c r="J20" s="4">
        <f ca="1">F20*0.1</f>
        <v>0</v>
      </c>
      <c r="K20" s="4">
        <f ca="1">F20*0.07</f>
        <v>0</v>
      </c>
      <c r="L20" s="4">
        <f ca="1">F20*0.08</f>
        <v>0</v>
      </c>
    </row>
    <row r="21" spans="1:12">
      <c r="A21" s="4">
        <v>2</v>
      </c>
      <c r="B21" s="5">
        <f t="shared" ref="B21:B31" si="5">O5</f>
        <v>0</v>
      </c>
      <c r="C21" s="5">
        <f t="shared" ref="C21:C32" si="6">B21*0.05</f>
        <v>0</v>
      </c>
      <c r="D21" s="5">
        <f t="shared" ref="D21:D32" si="7">B21-C21</f>
        <v>0</v>
      </c>
      <c r="E21" s="5">
        <f t="shared" ref="E21:E32" si="8">D21*0.1</f>
        <v>0</v>
      </c>
      <c r="F21" s="5">
        <f t="shared" ref="F21:F32" si="9">D21-E21</f>
        <v>0</v>
      </c>
      <c r="G21" s="5">
        <f t="shared" ref="G21:G32" si="10">F21*0.5</f>
        <v>0</v>
      </c>
      <c r="H21" s="4">
        <f t="shared" ref="H21:H32" si="11">F21*0.1</f>
        <v>0</v>
      </c>
      <c r="I21" s="4">
        <f t="shared" ref="I21:I32" si="12">F21*0.15</f>
        <v>0</v>
      </c>
      <c r="J21" s="4">
        <f t="shared" ref="J21:J32" si="13">F21*0.1</f>
        <v>0</v>
      </c>
      <c r="K21" s="4">
        <f t="shared" ref="K21:K32" si="14">F21*0.07</f>
        <v>0</v>
      </c>
      <c r="L21" s="4">
        <f t="shared" ref="L21:L32" si="15">F21*0.08</f>
        <v>0</v>
      </c>
    </row>
    <row r="22" spans="1:12">
      <c r="A22" s="4">
        <v>3</v>
      </c>
      <c r="B22" s="5">
        <f t="shared" si="5"/>
        <v>0</v>
      </c>
      <c r="C22" s="5">
        <f t="shared" si="6"/>
        <v>0</v>
      </c>
      <c r="D22" s="5">
        <f t="shared" si="7"/>
        <v>0</v>
      </c>
      <c r="E22" s="5">
        <f t="shared" si="8"/>
        <v>0</v>
      </c>
      <c r="F22" s="5">
        <f t="shared" si="9"/>
        <v>0</v>
      </c>
      <c r="G22" s="5">
        <f t="shared" si="10"/>
        <v>0</v>
      </c>
      <c r="H22" s="4">
        <f t="shared" si="11"/>
        <v>0</v>
      </c>
      <c r="I22" s="4">
        <f t="shared" si="12"/>
        <v>0</v>
      </c>
      <c r="J22" s="4">
        <f t="shared" si="13"/>
        <v>0</v>
      </c>
      <c r="K22" s="4">
        <f t="shared" si="14"/>
        <v>0</v>
      </c>
      <c r="L22" s="4">
        <f t="shared" si="15"/>
        <v>0</v>
      </c>
    </row>
    <row r="23" spans="1:12">
      <c r="A23" s="4">
        <v>4</v>
      </c>
      <c r="B23" s="5">
        <f t="shared" si="5"/>
        <v>0</v>
      </c>
      <c r="C23" s="5">
        <f t="shared" si="6"/>
        <v>0</v>
      </c>
      <c r="D23" s="5">
        <f t="shared" si="7"/>
        <v>0</v>
      </c>
      <c r="E23" s="5">
        <f t="shared" si="8"/>
        <v>0</v>
      </c>
      <c r="F23" s="5">
        <f t="shared" si="9"/>
        <v>0</v>
      </c>
      <c r="G23" s="5">
        <f t="shared" si="10"/>
        <v>0</v>
      </c>
      <c r="H23" s="4">
        <f t="shared" si="11"/>
        <v>0</v>
      </c>
      <c r="I23" s="4">
        <f t="shared" si="12"/>
        <v>0</v>
      </c>
      <c r="J23" s="4">
        <f t="shared" si="13"/>
        <v>0</v>
      </c>
      <c r="K23" s="4">
        <f t="shared" si="14"/>
        <v>0</v>
      </c>
      <c r="L23" s="4">
        <f t="shared" si="15"/>
        <v>0</v>
      </c>
    </row>
    <row r="24" spans="1:12">
      <c r="A24" s="4">
        <v>5</v>
      </c>
      <c r="B24" s="5">
        <f t="shared" si="5"/>
        <v>0</v>
      </c>
      <c r="C24" s="5">
        <f t="shared" si="6"/>
        <v>0</v>
      </c>
      <c r="D24" s="5">
        <f t="shared" si="7"/>
        <v>0</v>
      </c>
      <c r="E24" s="5">
        <f t="shared" si="8"/>
        <v>0</v>
      </c>
      <c r="F24" s="5">
        <f t="shared" si="9"/>
        <v>0</v>
      </c>
      <c r="G24" s="5">
        <f t="shared" si="10"/>
        <v>0</v>
      </c>
      <c r="H24" s="4">
        <f t="shared" si="11"/>
        <v>0</v>
      </c>
      <c r="I24" s="4">
        <f t="shared" si="12"/>
        <v>0</v>
      </c>
      <c r="J24" s="4">
        <f t="shared" si="13"/>
        <v>0</v>
      </c>
      <c r="K24" s="4">
        <f t="shared" si="14"/>
        <v>0</v>
      </c>
      <c r="L24" s="4">
        <f t="shared" si="15"/>
        <v>0</v>
      </c>
    </row>
    <row r="25" spans="1:12">
      <c r="A25" s="4">
        <v>6</v>
      </c>
      <c r="B25" s="5">
        <f t="shared" si="5"/>
        <v>0</v>
      </c>
      <c r="C25" s="5">
        <f t="shared" si="6"/>
        <v>0</v>
      </c>
      <c r="D25" s="5">
        <f t="shared" si="7"/>
        <v>0</v>
      </c>
      <c r="E25" s="5">
        <f t="shared" si="8"/>
        <v>0</v>
      </c>
      <c r="F25" s="5">
        <f t="shared" si="9"/>
        <v>0</v>
      </c>
      <c r="G25" s="5">
        <f t="shared" si="10"/>
        <v>0</v>
      </c>
      <c r="H25" s="4">
        <f t="shared" si="11"/>
        <v>0</v>
      </c>
      <c r="I25" s="4">
        <f t="shared" si="12"/>
        <v>0</v>
      </c>
      <c r="J25" s="4">
        <f t="shared" si="13"/>
        <v>0</v>
      </c>
      <c r="K25" s="4">
        <f t="shared" si="14"/>
        <v>0</v>
      </c>
      <c r="L25" s="4">
        <f t="shared" si="15"/>
        <v>0</v>
      </c>
    </row>
    <row r="26" spans="1:12">
      <c r="A26" s="4">
        <v>7</v>
      </c>
      <c r="B26" s="5">
        <f t="shared" si="5"/>
        <v>0</v>
      </c>
      <c r="C26" s="5">
        <f t="shared" si="6"/>
        <v>0</v>
      </c>
      <c r="D26" s="5">
        <f t="shared" si="7"/>
        <v>0</v>
      </c>
      <c r="E26" s="5">
        <f t="shared" si="8"/>
        <v>0</v>
      </c>
      <c r="F26" s="5">
        <f t="shared" si="9"/>
        <v>0</v>
      </c>
      <c r="G26" s="5">
        <f t="shared" si="10"/>
        <v>0</v>
      </c>
      <c r="H26" s="4">
        <f t="shared" si="11"/>
        <v>0</v>
      </c>
      <c r="I26" s="4">
        <f t="shared" si="12"/>
        <v>0</v>
      </c>
      <c r="J26" s="4">
        <f t="shared" si="13"/>
        <v>0</v>
      </c>
      <c r="K26" s="4">
        <f t="shared" si="14"/>
        <v>0</v>
      </c>
      <c r="L26" s="4">
        <f t="shared" si="15"/>
        <v>0</v>
      </c>
    </row>
    <row r="27" spans="1:12">
      <c r="A27" s="4">
        <v>8</v>
      </c>
      <c r="B27" s="5">
        <f t="shared" si="5"/>
        <v>0</v>
      </c>
      <c r="C27" s="5">
        <f t="shared" si="6"/>
        <v>0</v>
      </c>
      <c r="D27" s="5">
        <f t="shared" si="7"/>
        <v>0</v>
      </c>
      <c r="E27" s="5">
        <f t="shared" si="8"/>
        <v>0</v>
      </c>
      <c r="F27" s="5">
        <f t="shared" si="9"/>
        <v>0</v>
      </c>
      <c r="G27" s="5">
        <f t="shared" si="10"/>
        <v>0</v>
      </c>
      <c r="H27" s="4">
        <f t="shared" si="11"/>
        <v>0</v>
      </c>
      <c r="I27" s="4">
        <f t="shared" si="12"/>
        <v>0</v>
      </c>
      <c r="J27" s="4">
        <f t="shared" si="13"/>
        <v>0</v>
      </c>
      <c r="K27" s="4">
        <f t="shared" si="14"/>
        <v>0</v>
      </c>
      <c r="L27" s="4">
        <f t="shared" si="15"/>
        <v>0</v>
      </c>
    </row>
    <row r="28" spans="1:12">
      <c r="A28" s="4">
        <v>9</v>
      </c>
      <c r="B28" s="5">
        <f t="shared" si="5"/>
        <v>0</v>
      </c>
      <c r="C28" s="5">
        <f t="shared" si="6"/>
        <v>0</v>
      </c>
      <c r="D28" s="5">
        <f t="shared" si="7"/>
        <v>0</v>
      </c>
      <c r="E28" s="5">
        <f t="shared" si="8"/>
        <v>0</v>
      </c>
      <c r="F28" s="5">
        <f t="shared" si="9"/>
        <v>0</v>
      </c>
      <c r="G28" s="5">
        <f t="shared" si="10"/>
        <v>0</v>
      </c>
      <c r="H28" s="4">
        <f t="shared" si="11"/>
        <v>0</v>
      </c>
      <c r="I28" s="4">
        <f t="shared" si="12"/>
        <v>0</v>
      </c>
      <c r="J28" s="4">
        <f t="shared" si="13"/>
        <v>0</v>
      </c>
      <c r="K28" s="4">
        <f t="shared" si="14"/>
        <v>0</v>
      </c>
      <c r="L28" s="4">
        <f t="shared" si="15"/>
        <v>0</v>
      </c>
    </row>
    <row r="29" spans="1:12">
      <c r="A29" s="4">
        <v>10</v>
      </c>
      <c r="B29" s="5">
        <f t="shared" si="5"/>
        <v>0</v>
      </c>
      <c r="C29" s="5">
        <f t="shared" si="6"/>
        <v>0</v>
      </c>
      <c r="D29" s="5">
        <f t="shared" si="7"/>
        <v>0</v>
      </c>
      <c r="E29" s="5">
        <f t="shared" si="8"/>
        <v>0</v>
      </c>
      <c r="F29" s="5">
        <f t="shared" si="9"/>
        <v>0</v>
      </c>
      <c r="G29" s="5">
        <f t="shared" si="10"/>
        <v>0</v>
      </c>
      <c r="H29" s="4">
        <f t="shared" si="11"/>
        <v>0</v>
      </c>
      <c r="I29" s="4">
        <f t="shared" si="12"/>
        <v>0</v>
      </c>
      <c r="J29" s="4">
        <f t="shared" si="13"/>
        <v>0</v>
      </c>
      <c r="K29" s="4">
        <f t="shared" si="14"/>
        <v>0</v>
      </c>
      <c r="L29" s="4">
        <f t="shared" si="15"/>
        <v>0</v>
      </c>
    </row>
    <row r="30" spans="1:12">
      <c r="A30" s="4">
        <v>11</v>
      </c>
      <c r="B30" s="5">
        <f t="shared" si="5"/>
        <v>0</v>
      </c>
      <c r="C30" s="5">
        <f t="shared" si="6"/>
        <v>0</v>
      </c>
      <c r="D30" s="5">
        <f t="shared" si="7"/>
        <v>0</v>
      </c>
      <c r="E30" s="5">
        <f t="shared" si="8"/>
        <v>0</v>
      </c>
      <c r="F30" s="5">
        <f t="shared" si="9"/>
        <v>0</v>
      </c>
      <c r="G30" s="5">
        <f t="shared" si="10"/>
        <v>0</v>
      </c>
      <c r="H30" s="4">
        <f t="shared" si="11"/>
        <v>0</v>
      </c>
      <c r="I30" s="4">
        <f t="shared" si="12"/>
        <v>0</v>
      </c>
      <c r="J30" s="4">
        <f t="shared" si="13"/>
        <v>0</v>
      </c>
      <c r="K30" s="4">
        <f t="shared" si="14"/>
        <v>0</v>
      </c>
      <c r="L30" s="4">
        <f t="shared" si="15"/>
        <v>0</v>
      </c>
    </row>
    <row r="31" spans="1:12">
      <c r="A31" s="4">
        <v>12</v>
      </c>
      <c r="B31" s="5">
        <f t="shared" si="5"/>
        <v>0</v>
      </c>
      <c r="C31" s="5">
        <f t="shared" si="6"/>
        <v>0</v>
      </c>
      <c r="D31" s="5">
        <f t="shared" si="7"/>
        <v>0</v>
      </c>
      <c r="E31" s="5">
        <f t="shared" si="8"/>
        <v>0</v>
      </c>
      <c r="F31" s="5">
        <f t="shared" si="9"/>
        <v>0</v>
      </c>
      <c r="G31" s="5">
        <f t="shared" si="10"/>
        <v>0</v>
      </c>
      <c r="H31" s="4">
        <f t="shared" si="11"/>
        <v>0</v>
      </c>
      <c r="I31" s="4">
        <f t="shared" si="12"/>
        <v>0</v>
      </c>
      <c r="J31" s="4">
        <f t="shared" si="13"/>
        <v>0</v>
      </c>
      <c r="K31" s="4">
        <f t="shared" si="14"/>
        <v>0</v>
      </c>
      <c r="L31" s="4">
        <f t="shared" si="15"/>
        <v>0</v>
      </c>
    </row>
    <row r="32" spans="1:12">
      <c r="A32" s="4" t="s">
        <v>193</v>
      </c>
      <c r="B32" s="5">
        <f ca="1">O16</f>
        <v>0</v>
      </c>
      <c r="C32" s="5">
        <f ca="1">B32*0.05</f>
        <v>0</v>
      </c>
      <c r="D32" s="5">
        <f ca="1" t="shared" si="7"/>
        <v>0</v>
      </c>
      <c r="E32" s="5">
        <f ca="1" t="shared" si="8"/>
        <v>0</v>
      </c>
      <c r="F32" s="5">
        <f ca="1" t="shared" si="9"/>
        <v>0</v>
      </c>
      <c r="G32" s="5">
        <f ca="1" t="shared" si="10"/>
        <v>0</v>
      </c>
      <c r="H32" s="4">
        <f ca="1" t="shared" si="11"/>
        <v>0</v>
      </c>
      <c r="I32" s="4">
        <f ca="1" t="shared" si="12"/>
        <v>0</v>
      </c>
      <c r="J32" s="4">
        <f ca="1" t="shared" si="13"/>
        <v>0</v>
      </c>
      <c r="K32" s="4">
        <f ca="1" t="shared" si="14"/>
        <v>0</v>
      </c>
      <c r="L32" s="4">
        <f ca="1" t="shared" si="15"/>
        <v>0</v>
      </c>
    </row>
  </sheetData>
  <mergeCells count="7">
    <mergeCell ref="A1:O1"/>
    <mergeCell ref="A2:D2"/>
    <mergeCell ref="E2:I2"/>
    <mergeCell ref="J2:L2"/>
    <mergeCell ref="M2:N2"/>
    <mergeCell ref="A18:L18"/>
    <mergeCell ref="O2:O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登记表</vt:lpstr>
      <vt:lpstr>数据透视表1</vt:lpstr>
      <vt:lpstr>数据透视表2</vt:lpstr>
      <vt:lpstr>毛利润核算表</vt:lpstr>
      <vt:lpstr>期间费用核算表</vt:lpstr>
      <vt:lpstr>利润核算及分配表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高玉婷</dc:creator>
  <cp:lastModifiedBy>高玉婷，专业总账会计培训，代账</cp:lastModifiedBy>
  <dcterms:created xsi:type="dcterms:W3CDTF">2025-02-15T03:38:00Z</dcterms:created>
  <dcterms:modified xsi:type="dcterms:W3CDTF">2025-06-25T09:22:28Z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E909EEAF0FA144528A6583F26D837CDC_13</vt:lpwstr>
  </property>
  <property fmtid="{D5CDD505-2E9C-101B-9397-08002B2CF9AE}" pid="3" name="KSOProductBuildVer">
    <vt:lpwstr>2052-12.1.0.21541</vt:lpwstr>
  </property>
</Properties>
</file>